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для сайта" sheetId="1" r:id="rId1"/>
  </sheets>
  <definedNames>
    <definedName name="_xlnm._FilterDatabase" localSheetId="0" hidden="1">'для сайта'!$A$5:$AB$5</definedName>
    <definedName name="_xlnm.Print_Titles" localSheetId="0">'для сайта'!$2:$5</definedName>
    <definedName name="_xlnm.Print_Area" localSheetId="0">'для сайта'!$A$1:$Z$73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  <c r="W55" i="1"/>
  <c r="U55" i="1"/>
  <c r="T55" i="1"/>
  <c r="O55" i="1"/>
  <c r="N55" i="1"/>
  <c r="L55" i="1"/>
  <c r="I55" i="1"/>
  <c r="H55" i="1"/>
  <c r="R54" i="1"/>
  <c r="R53" i="1"/>
  <c r="R52" i="1"/>
  <c r="R51" i="1"/>
  <c r="R50" i="1"/>
  <c r="R49" i="1"/>
  <c r="X48" i="1"/>
  <c r="W48" i="1"/>
  <c r="U48" i="1"/>
  <c r="T48" i="1"/>
  <c r="O48" i="1"/>
  <c r="N48" i="1"/>
  <c r="L48" i="1"/>
  <c r="I48" i="1"/>
  <c r="H48" i="1"/>
  <c r="R47" i="1"/>
  <c r="R48" i="1" s="1"/>
  <c r="R46" i="1"/>
  <c r="X44" i="1"/>
  <c r="W44" i="1"/>
  <c r="U44" i="1"/>
  <c r="T44" i="1"/>
  <c r="O44" i="1"/>
  <c r="N44" i="1"/>
  <c r="L44" i="1"/>
  <c r="I44" i="1"/>
  <c r="H44" i="1"/>
  <c r="N43" i="1"/>
  <c r="R43" i="1" s="1"/>
  <c r="R42" i="1"/>
  <c r="R41" i="1"/>
  <c r="R40" i="1"/>
  <c r="X39" i="1"/>
  <c r="W39" i="1"/>
  <c r="U39" i="1"/>
  <c r="T39" i="1"/>
  <c r="O39" i="1"/>
  <c r="L39" i="1"/>
  <c r="I39" i="1"/>
  <c r="H39" i="1"/>
  <c r="R37" i="1"/>
  <c r="R35" i="1"/>
  <c r="X34" i="1"/>
  <c r="X56" i="1" s="1"/>
  <c r="W34" i="1"/>
  <c r="U34" i="1"/>
  <c r="T34" i="1"/>
  <c r="O34" i="1"/>
  <c r="M34" i="1"/>
  <c r="L34" i="1"/>
  <c r="I34" i="1"/>
  <c r="H34" i="1"/>
  <c r="R33" i="1"/>
  <c r="R32" i="1"/>
  <c r="R34" i="1" s="1"/>
  <c r="N31" i="1"/>
  <c r="N30" i="1"/>
  <c r="N29" i="1"/>
  <c r="N28" i="1"/>
  <c r="X27" i="1"/>
  <c r="W27" i="1"/>
  <c r="U27" i="1"/>
  <c r="T27" i="1"/>
  <c r="O27" i="1"/>
  <c r="N27" i="1"/>
  <c r="L27" i="1"/>
  <c r="I27" i="1"/>
  <c r="H27" i="1"/>
  <c r="R26" i="1"/>
  <c r="R25" i="1"/>
  <c r="R24" i="1"/>
  <c r="R23" i="1"/>
  <c r="R22" i="1"/>
  <c r="R21" i="1"/>
  <c r="R20" i="1"/>
  <c r="R19" i="1"/>
  <c r="R18" i="1"/>
  <c r="R17" i="1"/>
  <c r="R16" i="1"/>
  <c r="X15" i="1"/>
  <c r="W15" i="1"/>
  <c r="W56" i="1" s="1"/>
  <c r="U15" i="1"/>
  <c r="U56" i="1" s="1"/>
  <c r="T15" i="1"/>
  <c r="O15" i="1"/>
  <c r="I15" i="1"/>
  <c r="H15" i="1"/>
  <c r="H56" i="1" s="1"/>
  <c r="N12" i="1"/>
  <c r="N15" i="1" s="1"/>
  <c r="L12" i="1"/>
  <c r="R10" i="1"/>
  <c r="R8" i="1"/>
  <c r="I56" i="1" l="1"/>
  <c r="M56" i="1"/>
  <c r="O56" i="1"/>
  <c r="R39" i="1"/>
  <c r="R55" i="1"/>
  <c r="R27" i="1"/>
  <c r="T56" i="1"/>
  <c r="N34" i="1"/>
  <c r="N56" i="1" s="1"/>
  <c r="R44" i="1"/>
  <c r="R15" i="1"/>
  <c r="R56" i="1" s="1"/>
  <c r="P15" i="1"/>
  <c r="L15" i="1"/>
  <c r="L56" i="1" s="1"/>
  <c r="R12" i="1"/>
</calcChain>
</file>

<file path=xl/comments1.xml><?xml version="1.0" encoding="utf-8"?>
<comments xmlns="http://schemas.openxmlformats.org/spreadsheetml/2006/main">
  <authors>
    <author>Автор</author>
  </authors>
  <commentList>
    <comment ref="M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по договору начальная 6 635 360.4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уменьшение цены по ДС (цена как в плане)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уменьшение цены по ДС (цена, как в плане)</t>
        </r>
      </text>
    </comment>
  </commentList>
</comments>
</file>

<file path=xl/sharedStrings.xml><?xml version="1.0" encoding="utf-8"?>
<sst xmlns="http://schemas.openxmlformats.org/spreadsheetml/2006/main" count="300" uniqueCount="156">
  <si>
    <t xml:space="preserve"> </t>
  </si>
  <si>
    <t xml:space="preserve">Реализация краткосрочного Плана реализации региональной программы капитального ремонта общего имущества в многоквартирных домах, расположенных на территории Чукотского автономного округа на 2023 год </t>
  </si>
  <si>
    <t>№ п/п</t>
  </si>
  <si>
    <t>Муниципальное образование</t>
  </si>
  <si>
    <t>Адрес МКД</t>
  </si>
  <si>
    <t xml:space="preserve">№ дома </t>
  </si>
  <si>
    <t>Площадь МКД, 
в которых планируется проведение работ, оказание услуг, 
 кв. м.</t>
  </si>
  <si>
    <t>СМР</t>
  </si>
  <si>
    <t>ПСД</t>
  </si>
  <si>
    <t>ФАКТ (РЕАЛИЗАЦИЯ)</t>
  </si>
  <si>
    <t>Наименование конструктива/системы</t>
  </si>
  <si>
    <t>стоимость, руб.</t>
  </si>
  <si>
    <t>Кол-во</t>
  </si>
  <si>
    <t>Номер и дата договора /подрядчик</t>
  </si>
  <si>
    <t>Сроки исполнения договора</t>
  </si>
  <si>
    <t>сумма по договору начальная, с НДС, руб.</t>
  </si>
  <si>
    <t>изменение суммы           по ДС</t>
  </si>
  <si>
    <t>аванс по договору</t>
  </si>
  <si>
    <t>сумма по договору факт</t>
  </si>
  <si>
    <t>акты (номер, дата, сумма)/платежные поручения (номер, дата, сумма)</t>
  </si>
  <si>
    <t>ПРИМЕЧАНИЕ</t>
  </si>
  <si>
    <t>осталось оплатить</t>
  </si>
  <si>
    <t>сумма по договору начальная</t>
  </si>
  <si>
    <t>городской округ Анадырь</t>
  </si>
  <si>
    <t>с. Тавайваам, ул. Береговая</t>
  </si>
  <si>
    <t>2а</t>
  </si>
  <si>
    <t>ВИС (ВО)</t>
  </si>
  <si>
    <t>20 (29-КР-22) от 14.11.2022/ООО "Арктика"</t>
  </si>
  <si>
    <t>с 01.08.2023 до 30.11.2023</t>
  </si>
  <si>
    <t>23.08.2023 1228912.99/п.п. №2310 от 06.09.2023(1228912.99)</t>
  </si>
  <si>
    <t>выполнен</t>
  </si>
  <si>
    <t xml:space="preserve">г. Анадырь, ул. Ленина </t>
  </si>
  <si>
    <t>фасад</t>
  </si>
  <si>
    <t>1 (2-КР-22) от 24.05.2022/ИП Петренко А.А.</t>
  </si>
  <si>
    <t>с 01.06.2023 до 20.11.2023</t>
  </si>
  <si>
    <t>21.07.2023 15700671.55/п.п. № 1820 от 27.07.2023 (15700671.55)</t>
  </si>
  <si>
    <t>ВИС (ЭС)</t>
  </si>
  <si>
    <t xml:space="preserve">14(8-КР-23) от 04.08.2023 ИП Брысин </t>
  </si>
  <si>
    <t>с 15.08.2023 до 15.11.2023</t>
  </si>
  <si>
    <t>п.п. №2421 от 18.09.2023(486916.25)</t>
  </si>
  <si>
    <t>заключен</t>
  </si>
  <si>
    <t>25 (32-ПСД-22) от 05.12.2022/ООО "Регионпроект"</t>
  </si>
  <si>
    <t>п.п. от 07.03.2023г. №118 (326943.58)</t>
  </si>
  <si>
    <t>крыша</t>
  </si>
  <si>
    <t>21 (24-КР-21) от 26.07.2021/ИП Петренко А.А.</t>
  </si>
  <si>
    <t>20.11.2023г. 3595930.4</t>
  </si>
  <si>
    <t>г. Анадырь, ул. Рультытегина</t>
  </si>
  <si>
    <t>22 (31-КР-22) от 14.11.2022/ООО "Арктика"</t>
  </si>
  <si>
    <t>29.06.2023г.,                        2 054 330.80/п.п. №1531 от 06.07.2023 (2054330.80)</t>
  </si>
  <si>
    <t xml:space="preserve">г. Анадырь, ул. Отке </t>
  </si>
  <si>
    <t>10 (9-КР-23) от 13.07.2023/ИП Чурашев В.М.</t>
  </si>
  <si>
    <t xml:space="preserve">с 01.08.2023 до 01.11.2023 </t>
  </si>
  <si>
    <t>п.п.№1808 от 20.07.2023 (1357327.0), п.п. №1840 от 04.08.2023(187667.47)</t>
  </si>
  <si>
    <t>На основании Допсоглашения № 1 от 18.10.2023г. сроки СМР перенесены на 2024 год (с 01.06.2024г. по 01.11.2024г.)</t>
  </si>
  <si>
    <t>30А</t>
  </si>
  <si>
    <t>21 (30-КР-22) от 14.11.2022/ООО "Арктика"</t>
  </si>
  <si>
    <t>26.10.2023 акт</t>
  </si>
  <si>
    <t>п.п. от 07.03.2023г. №117 (334355.71)</t>
  </si>
  <si>
    <t>г. Анадырь, ул. Тевлянто</t>
  </si>
  <si>
    <t>7 (7-КР-23) от 29.05.2023/ИП Чурашев В.М.</t>
  </si>
  <si>
    <t>с 01.07.2023г. до 01.10.2023г. На основании Допсоглашения № 1 от 29.09.2023г. окончание СМР продлено до 28.10.2023г.</t>
  </si>
  <si>
    <t>20.10.2023г. 4 800 822.60/ п.п. №2510 от 24.10.2023г. (4800822.60)</t>
  </si>
  <si>
    <t>ИТОГО ПО ГО АНАДЫРЬ</t>
  </si>
  <si>
    <t>Анадырский муниципальный район</t>
  </si>
  <si>
    <t>пгт. Беринговский, ул. Мандрикова</t>
  </si>
  <si>
    <t>подготовка конкурсной документации для проведения закупочных процедур</t>
  </si>
  <si>
    <t>ВИС (ХВС, ГВС)</t>
  </si>
  <si>
    <t>ВИС (ХВС, ГВС, ВО)</t>
  </si>
  <si>
    <t xml:space="preserve">пгт. Беринговский, ул. Мандрикова </t>
  </si>
  <si>
    <t>пгт. Беринговский, ул. Первого Ревкома Чукотки</t>
  </si>
  <si>
    <t>пгт. Угольные Копи, ул. Школьная</t>
  </si>
  <si>
    <t>4 (1-КР-23) от 07.04.2023/ИП Кирков Н.Г.</t>
  </si>
  <si>
    <t>с 01.06.2023 до 01.11.2023 На основании Допсоглашения № 2 от 31.10.2023г. окончание СМР продлено до 30.11.2023г.</t>
  </si>
  <si>
    <t>п.п. №1504 от 29.06.2023                    (1 546 408.66)</t>
  </si>
  <si>
    <t>18а</t>
  </si>
  <si>
    <t>5 (2-КР-23) от 07.04.2023/ИП Кирков Н.Г.</t>
  </si>
  <si>
    <t>п.п. №1490 от 29.06.2023                    (1 539 534.45)</t>
  </si>
  <si>
    <t>6 (3-КР-23) от 07.04.2023/ИП Кирков Н.Г.</t>
  </si>
  <si>
    <t>п.п. №1503 от 29.06.2023                    (1 880 053.16)</t>
  </si>
  <si>
    <t>с. Марково, ул. Больничная</t>
  </si>
  <si>
    <t>ВИС (ТС)</t>
  </si>
  <si>
    <t>1 (4-КР-23) от 17.03.2023/ИП Петренко А.А.</t>
  </si>
  <si>
    <t>с 15.07.2023 до 01.10.2023 На основании Допсоглашения № 1 сроки СМР перенесены на 2024 год (с 15.05.2024г. по 31.08.2024г.)</t>
  </si>
  <si>
    <t>заключен (перенос срока выполнения работ)</t>
  </si>
  <si>
    <t>2 (5-КР-23) от 17.03.2023/ИП Петренко А.А.</t>
  </si>
  <si>
    <t>с. Марково, ул. Берзина</t>
  </si>
  <si>
    <t>24а</t>
  </si>
  <si>
    <t>3 (6-КР-23) от 17.03.2023/ИП Петренко А.А.</t>
  </si>
  <si>
    <t>ИТОГО по Анадырскому муниципальному району</t>
  </si>
  <si>
    <t>Билибинский муниципальный район</t>
  </si>
  <si>
    <t>г.Билибино, ул. Ленина</t>
  </si>
  <si>
    <t>ВИС (ХВС,ГВС)</t>
  </si>
  <si>
    <t>18 (20-КР-22) от 07.11.2022/ООО "Авангард"</t>
  </si>
  <si>
    <t>с 01.04.2023 до 30.09.2023</t>
  </si>
  <si>
    <t>08.09.2023. (2948276,71)/п.п. №1247 от 13.12.2022 (883 841.00)/п.п. №2434 от 27.09.2023 (2064435,71)</t>
  </si>
  <si>
    <t>16 (22-КР-22) от 14.10.2022/ООО "Авангард"</t>
  </si>
  <si>
    <t>8.09.2023 (17395966,23)/п.п. №1243 от 12.12.2022                                             (5 200 033.00)/ п.п. №2436 от 28.09.2023 (12195933,23)</t>
  </si>
  <si>
    <t xml:space="preserve">г.Билибино, ул. Ленина </t>
  </si>
  <si>
    <t>19 (21-КР-22) от 07.11.2022/ООО "Авангард"</t>
  </si>
  <si>
    <t>8.09.2023 (4209140,92)/п.п. №1248 от 13.12.2022                                             (1 260 653.00)/п.п №2433 от 27.09.2023 (2948487,92)</t>
  </si>
  <si>
    <t>17 (23-КР-22) от 14.10.2022/ООО "Авангард"</t>
  </si>
  <si>
    <t>8.09.2023(26483984,31)/ п.п. №1246 от 13.12.2022                                             (7 851 203.00)/п.п. №2437 от 28.09.2023 (18632781,31)</t>
  </si>
  <si>
    <t>с. Омолон, ул. Сульженко</t>
  </si>
  <si>
    <t>ВИС (ЭС,ТС,ХВС,ГВС,ВО)</t>
  </si>
  <si>
    <t>п.п. от 16.06.2023г. №1459 (237219.94)</t>
  </si>
  <si>
    <t>ИТОГО по Билибинскому муниципальному району</t>
  </si>
  <si>
    <t>Городской округ Певек</t>
  </si>
  <si>
    <t>г. Певек, ул. Обручева</t>
  </si>
  <si>
    <t>32 (36-КР-21) от 28.09.2021г./ИП Брысин Р.А.</t>
  </si>
  <si>
    <t>с 01.07.2022 до 30.11.2023</t>
  </si>
  <si>
    <t>Платежное поручение № 1801 от 29.09.2021 на сумму 3 604 306, 00, Платежное поручение № 1839 от 08.10.2021 на сумму 4 613 767, 00, Платежное поручение № 1854 от 12.10.2021 на сумму 1 082 599, 00</t>
  </si>
  <si>
    <t>переходящий объект из КП 2022 года</t>
  </si>
  <si>
    <t>г. Певек, ул. Советская</t>
  </si>
  <si>
    <t>34 (40-КР-21) от 29.10.2021г./ИП Брысин Р.А.</t>
  </si>
  <si>
    <t>с 01.07.2023 до 20.11.2023</t>
  </si>
  <si>
    <t>п.п. №390 от 21.06.2022 (2799852.84)</t>
  </si>
  <si>
    <t>ИТОГО ПО ГО ПЕВЕК</t>
  </si>
  <si>
    <t>Провиденский городской округ</t>
  </si>
  <si>
    <t>пгт. Провидения, ул. Полярная</t>
  </si>
  <si>
    <t>10 (10-КР-22) от 11.07.2022г./ООО "Унистрой"</t>
  </si>
  <si>
    <t xml:space="preserve">с 11.07.2022 по 30.11.2023 </t>
  </si>
  <si>
    <t>02.10.2023г. 4 813 208.2 /п.п. №350 от 02.05.2023 (1 832 620.38)</t>
  </si>
  <si>
    <t>9 (9-КР-22) от 11.07.2022г./ООО "Еркон"</t>
  </si>
  <si>
    <t>с 01.05.2023 по 30.11.2023</t>
  </si>
  <si>
    <t>02.10.2023г. 20 798 018.60 /п.п. №1174 от 09.11.2022 (7708460.40)</t>
  </si>
  <si>
    <t xml:space="preserve">12 (16-КР-22) от 19.07.2022г./ООО "Еркон"
</t>
  </si>
  <si>
    <t>с 01.06.2023 по 30.11.2023</t>
  </si>
  <si>
    <t xml:space="preserve"> 02.10.2023г. 2 337 850.4 /п.п. №1175 от 09.11.2022 (1189847.88)</t>
  </si>
  <si>
    <t>пгт. Провидения, ул. Набережная Дежнева</t>
  </si>
  <si>
    <t>47/1</t>
  </si>
  <si>
    <t xml:space="preserve">№ 13 (17-КР-22) от 22.07.2022г./ ООО "Еркон"
</t>
  </si>
  <si>
    <t>16.10.2023г. 7 562 561.4 /п.п. №1173 от 09.11.2022 (4196426.9); п.п. №3 от 22.02.2023                  (-1 460 377.94)</t>
  </si>
  <si>
    <t>ИТОГО ПО ГО ПРОВИДЕНСКИЙ</t>
  </si>
  <si>
    <t>городской округ Эгвекинот</t>
  </si>
  <si>
    <t>пгт. Мыс Шмидта, ул. Полярная</t>
  </si>
  <si>
    <t>1А</t>
  </si>
  <si>
    <t>ВИС(ТС), кровля</t>
  </si>
  <si>
    <t>с. Рыркайпий, ул. Строительная</t>
  </si>
  <si>
    <t>23 (27-КР-22) от 02.12.2022г./ООО "Унистрой"</t>
  </si>
  <si>
    <t>п.п. №351 от 02.05.2023                                (3 717 239.76)</t>
  </si>
  <si>
    <t>объект из плана 2024 года</t>
  </si>
  <si>
    <t>24 (28-КР-22) от 02.12.2022г./ООО "Унистрой"</t>
  </si>
  <si>
    <t>п.п. №352 от 02.05.2023                                (3 526 971.68)</t>
  </si>
  <si>
    <t>ИТОГО ПО ГО ЭГВЕКИНОТ</t>
  </si>
  <si>
    <t>Чукотский муниципальный район</t>
  </si>
  <si>
    <t>с. Лаврентия, ул. Дежнева</t>
  </si>
  <si>
    <t>с. Лаврентия, ул. Сычева</t>
  </si>
  <si>
    <t>фундамент</t>
  </si>
  <si>
    <t>с. Лорино, ул. Гагарина</t>
  </si>
  <si>
    <t>8 (10-КР-23) от 26.06.2023г./ООО "Еркон"</t>
  </si>
  <si>
    <t xml:space="preserve">с 01.08.2023 по 01.11.2023 </t>
  </si>
  <si>
    <t>16.10.2023г акт 1510376.82</t>
  </si>
  <si>
    <t>9 (11-КР-23) от 26.06.2023г./ООО "Еркон"</t>
  </si>
  <si>
    <t>16.10.2023 акт 1521473.82</t>
  </si>
  <si>
    <t>ИТОГО по Чукотскому муниципальному району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</si>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</sst>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26282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/>
    <xf numFmtId="4" fontId="13" fillId="0" borderId="15" xfId="0" applyNumberFormat="1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4" fontId="13" fillId="0" borderId="15" xfId="0" applyNumberFormat="1" applyFont="1" applyFill="1" applyBorder="1"/>
    <xf numFmtId="0" fontId="13" fillId="0" borderId="15" xfId="0" applyFont="1" applyFill="1" applyBorder="1"/>
    <xf numFmtId="3" fontId="13" fillId="0" borderId="15" xfId="0" applyNumberFormat="1" applyFont="1" applyFill="1" applyBorder="1" applyAlignment="1">
      <alignment horizontal="center"/>
    </xf>
    <xf numFmtId="4" fontId="13" fillId="0" borderId="17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6" fillId="0" borderId="0" xfId="0" applyFont="1" applyBorder="1"/>
    <xf numFmtId="0" fontId="6" fillId="3" borderId="0" xfId="0" applyFont="1" applyFill="1"/>
    <xf numFmtId="1" fontId="6" fillId="2" borderId="0" xfId="0" applyNumberFormat="1" applyFont="1" applyFill="1"/>
    <xf numFmtId="0" fontId="6" fillId="0" borderId="0" xfId="0" applyFont="1" applyFill="1"/>
    <xf numFmtId="3" fontId="6" fillId="0" borderId="0" xfId="0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1" fontId="6" fillId="0" borderId="0" xfId="0" applyNumberFormat="1" applyFont="1" applyBorder="1"/>
    <xf numFmtId="1" fontId="6" fillId="2" borderId="0" xfId="0" applyNumberFormat="1" applyFont="1" applyFill="1" applyBorder="1"/>
    <xf numFmtId="4" fontId="6" fillId="3" borderId="0" xfId="0" applyNumberFormat="1" applyFont="1" applyFill="1"/>
    <xf numFmtId="4" fontId="6" fillId="0" borderId="0" xfId="0" applyNumberFormat="1" applyFont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/>
    <xf numFmtId="4" fontId="6" fillId="0" borderId="0" xfId="0" applyNumberFormat="1" applyFont="1" applyFill="1" applyBorder="1"/>
    <xf numFmtId="0" fontId="3" fillId="0" borderId="0" xfId="0" applyFont="1"/>
    <xf numFmtId="0" fontId="3" fillId="3" borderId="0" xfId="0" applyFont="1" applyFill="1"/>
    <xf numFmtId="1" fontId="3" fillId="2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0" fillId="2" borderId="0" xfId="0" applyFont="1" applyFill="1"/>
    <xf numFmtId="0" fontId="0" fillId="0" borderId="0" xfId="0" applyFont="1" applyFill="1"/>
    <xf numFmtId="0" fontId="0" fillId="3" borderId="0" xfId="0" applyFont="1" applyFill="1"/>
    <xf numFmtId="1" fontId="0" fillId="2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0" sqref="Q10"/>
    </sheetView>
  </sheetViews>
  <sheetFormatPr defaultColWidth="3" defaultRowHeight="15" x14ac:dyDescent="0.25"/>
  <cols>
    <col min="1" max="1" width="1.42578125" style="2" bestFit="1" customWidth="1"/>
    <col min="2" max="2" width="3.85546875" style="120" customWidth="1"/>
    <col min="3" max="3" width="27.7109375" style="2" customWidth="1"/>
    <col min="4" max="4" width="27.85546875" style="2" customWidth="1"/>
    <col min="5" max="5" width="8.5703125" style="2" customWidth="1"/>
    <col min="6" max="6" width="13.5703125" style="120" customWidth="1"/>
    <col min="7" max="7" width="20.5703125" style="120" customWidth="1"/>
    <col min="8" max="8" width="19.5703125" style="122" hidden="1" customWidth="1"/>
    <col min="9" max="9" width="8.7109375" style="123" customWidth="1"/>
    <col min="10" max="10" width="20.28515625" style="120" customWidth="1"/>
    <col min="11" max="11" width="29.5703125" style="120" customWidth="1"/>
    <col min="12" max="12" width="20" style="121" customWidth="1"/>
    <col min="13" max="14" width="20" style="121" hidden="1" customWidth="1"/>
    <col min="15" max="15" width="17.140625" style="121" customWidth="1"/>
    <col min="16" max="16" width="23.140625" style="120" hidden="1" customWidth="1"/>
    <col min="17" max="17" width="25.42578125" style="120" customWidth="1"/>
    <col min="18" max="18" width="18.140625" style="120" hidden="1" customWidth="1"/>
    <col min="19" max="19" width="19.28515625" style="120" customWidth="1"/>
    <col min="20" max="20" width="18.28515625" style="122" hidden="1" customWidth="1"/>
    <col min="21" max="21" width="8.140625" style="123" customWidth="1"/>
    <col min="22" max="22" width="19.85546875" style="120" customWidth="1"/>
    <col min="23" max="23" width="16.28515625" style="120" customWidth="1"/>
    <col min="24" max="24" width="13" style="121" customWidth="1"/>
    <col min="25" max="25" width="16.42578125" style="120" hidden="1" customWidth="1"/>
    <col min="26" max="26" width="22.140625" style="120" customWidth="1"/>
    <col min="27" max="27" width="18.28515625" style="2" customWidth="1"/>
    <col min="28" max="16384" width="3" style="2"/>
  </cols>
  <sheetData>
    <row r="1" spans="1:26" ht="26.25" customHeight="1" x14ac:dyDescent="0.25">
      <c r="A1" s="1" t="s">
        <v>0</v>
      </c>
      <c r="B1" s="166" t="s">
        <v>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  <c r="U1" s="167"/>
      <c r="V1" s="167"/>
      <c r="W1" s="167"/>
      <c r="X1" s="167"/>
      <c r="Y1" s="167"/>
      <c r="Z1" s="167"/>
    </row>
    <row r="2" spans="1:26" s="4" customFormat="1" ht="15.6" customHeight="1" x14ac:dyDescent="0.25">
      <c r="A2" s="3"/>
      <c r="B2" s="168" t="s">
        <v>2</v>
      </c>
      <c r="C2" s="168" t="s">
        <v>3</v>
      </c>
      <c r="D2" s="171" t="s">
        <v>4</v>
      </c>
      <c r="E2" s="172" t="s">
        <v>5</v>
      </c>
      <c r="F2" s="173" t="s">
        <v>6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5" customFormat="1" ht="22.5" customHeight="1" x14ac:dyDescent="0.25">
      <c r="B3" s="169"/>
      <c r="C3" s="170"/>
      <c r="D3" s="170"/>
      <c r="E3" s="170"/>
      <c r="F3" s="174"/>
      <c r="G3" s="168" t="s">
        <v>7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6"/>
      <c r="S3" s="168" t="s">
        <v>8</v>
      </c>
      <c r="T3" s="176"/>
      <c r="U3" s="176"/>
      <c r="V3" s="176"/>
      <c r="W3" s="176"/>
      <c r="X3" s="176"/>
      <c r="Y3" s="176"/>
      <c r="Z3" s="176"/>
    </row>
    <row r="4" spans="1:26" s="5" customFormat="1" ht="30.75" customHeight="1" x14ac:dyDescent="0.25">
      <c r="B4" s="169"/>
      <c r="C4" s="170"/>
      <c r="D4" s="170"/>
      <c r="E4" s="170"/>
      <c r="F4" s="174"/>
      <c r="G4" s="7"/>
      <c r="H4" s="8"/>
      <c r="I4" s="9"/>
      <c r="J4" s="164" t="s">
        <v>9</v>
      </c>
      <c r="K4" s="164"/>
      <c r="L4" s="164"/>
      <c r="M4" s="164"/>
      <c r="N4" s="164"/>
      <c r="O4" s="164"/>
      <c r="P4" s="164"/>
      <c r="Q4" s="165"/>
      <c r="R4" s="10"/>
      <c r="S4" s="163"/>
      <c r="T4" s="164"/>
      <c r="U4" s="165"/>
      <c r="V4" s="164" t="s">
        <v>9</v>
      </c>
      <c r="W4" s="164"/>
      <c r="X4" s="164"/>
      <c r="Y4" s="164"/>
      <c r="Z4" s="165"/>
    </row>
    <row r="5" spans="1:26" s="5" customFormat="1" ht="55.9" customHeight="1" x14ac:dyDescent="0.25">
      <c r="B5" s="169"/>
      <c r="C5" s="170"/>
      <c r="D5" s="170"/>
      <c r="E5" s="170"/>
      <c r="F5" s="175"/>
      <c r="G5" s="6" t="s">
        <v>10</v>
      </c>
      <c r="H5" s="11" t="s">
        <v>11</v>
      </c>
      <c r="I5" s="12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6" t="s">
        <v>10</v>
      </c>
      <c r="T5" s="11" t="s">
        <v>11</v>
      </c>
      <c r="U5" s="13" t="s">
        <v>12</v>
      </c>
      <c r="V5" s="6" t="s">
        <v>13</v>
      </c>
      <c r="W5" s="6" t="s">
        <v>22</v>
      </c>
      <c r="X5" s="6" t="s">
        <v>18</v>
      </c>
      <c r="Y5" s="6" t="s">
        <v>19</v>
      </c>
      <c r="Z5" s="6" t="s">
        <v>20</v>
      </c>
    </row>
    <row r="6" spans="1:26" s="14" customFormat="1" ht="71.25" customHeight="1" x14ac:dyDescent="0.25">
      <c r="B6" s="15">
        <v>1</v>
      </c>
      <c r="C6" s="16" t="s">
        <v>23</v>
      </c>
      <c r="D6" s="17" t="s">
        <v>24</v>
      </c>
      <c r="E6" s="18" t="s">
        <v>25</v>
      </c>
      <c r="F6" s="18">
        <v>1285.0999999999999</v>
      </c>
      <c r="G6" s="19" t="s">
        <v>26</v>
      </c>
      <c r="H6" s="19">
        <v>1660294.8</v>
      </c>
      <c r="I6" s="20">
        <v>1</v>
      </c>
      <c r="J6" s="19" t="s">
        <v>27</v>
      </c>
      <c r="K6" s="21" t="s">
        <v>28</v>
      </c>
      <c r="L6" s="22">
        <v>1660294.8</v>
      </c>
      <c r="M6" s="22">
        <v>1228912.99</v>
      </c>
      <c r="N6" s="22"/>
      <c r="O6" s="22">
        <v>1228912.99</v>
      </c>
      <c r="P6" s="19" t="s">
        <v>29</v>
      </c>
      <c r="Q6" s="19" t="s">
        <v>30</v>
      </c>
      <c r="R6" s="22"/>
      <c r="S6" s="22"/>
      <c r="T6" s="22"/>
      <c r="U6" s="23"/>
      <c r="V6" s="19"/>
      <c r="W6" s="19"/>
      <c r="X6" s="24"/>
      <c r="Y6" s="24"/>
      <c r="Z6" s="19"/>
    </row>
    <row r="7" spans="1:26" s="14" customFormat="1" ht="60" x14ac:dyDescent="0.25">
      <c r="B7" s="25">
        <v>2</v>
      </c>
      <c r="C7" s="26" t="s">
        <v>23</v>
      </c>
      <c r="D7" s="27" t="s">
        <v>31</v>
      </c>
      <c r="E7" s="28">
        <v>10</v>
      </c>
      <c r="F7" s="28">
        <v>2118</v>
      </c>
      <c r="G7" s="21" t="s">
        <v>32</v>
      </c>
      <c r="H7" s="21">
        <v>15618493.199999999</v>
      </c>
      <c r="I7" s="29">
        <v>1</v>
      </c>
      <c r="J7" s="21" t="s">
        <v>33</v>
      </c>
      <c r="K7" s="21" t="s">
        <v>34</v>
      </c>
      <c r="L7" s="21">
        <v>15618493.199999999</v>
      </c>
      <c r="M7" s="21"/>
      <c r="N7" s="22"/>
      <c r="O7" s="19">
        <v>15700671.550000001</v>
      </c>
      <c r="P7" s="22" t="s">
        <v>35</v>
      </c>
      <c r="Q7" s="19" t="s">
        <v>30</v>
      </c>
      <c r="R7" s="22">
        <v>0</v>
      </c>
      <c r="S7" s="22"/>
      <c r="T7" s="22"/>
      <c r="U7" s="23"/>
      <c r="V7" s="19"/>
      <c r="W7" s="19"/>
      <c r="X7" s="24"/>
      <c r="Y7" s="24"/>
      <c r="Z7" s="19"/>
    </row>
    <row r="8" spans="1:26" s="30" customFormat="1" ht="48" customHeight="1" x14ac:dyDescent="0.25">
      <c r="B8" s="25">
        <v>3</v>
      </c>
      <c r="C8" s="26" t="s">
        <v>23</v>
      </c>
      <c r="D8" s="17" t="s">
        <v>31</v>
      </c>
      <c r="E8" s="28">
        <v>29</v>
      </c>
      <c r="F8" s="31">
        <v>1423.33</v>
      </c>
      <c r="G8" s="21" t="s">
        <v>36</v>
      </c>
      <c r="H8" s="21">
        <v>1623054.16</v>
      </c>
      <c r="I8" s="29">
        <v>1</v>
      </c>
      <c r="J8" s="21" t="s">
        <v>37</v>
      </c>
      <c r="K8" s="21" t="s">
        <v>38</v>
      </c>
      <c r="L8" s="21">
        <v>1623054.16</v>
      </c>
      <c r="M8" s="21"/>
      <c r="N8" s="22">
        <v>486916.25</v>
      </c>
      <c r="O8" s="19"/>
      <c r="P8" s="22" t="s">
        <v>39</v>
      </c>
      <c r="Q8" s="22" t="s">
        <v>40</v>
      </c>
      <c r="R8" s="22">
        <f>L8-N8</f>
        <v>1136137.9099999999</v>
      </c>
      <c r="S8" s="22"/>
      <c r="T8" s="22"/>
      <c r="U8" s="23"/>
      <c r="V8" s="22"/>
      <c r="W8" s="19"/>
      <c r="X8" s="24"/>
      <c r="Y8" s="24"/>
      <c r="Z8" s="19"/>
    </row>
    <row r="9" spans="1:26" s="14" customFormat="1" ht="60" customHeight="1" x14ac:dyDescent="0.25">
      <c r="B9" s="15">
        <v>4</v>
      </c>
      <c r="C9" s="16" t="s">
        <v>23</v>
      </c>
      <c r="D9" s="17" t="s">
        <v>31</v>
      </c>
      <c r="E9" s="32">
        <v>43</v>
      </c>
      <c r="F9" s="32">
        <v>2106.8000000000002</v>
      </c>
      <c r="G9" s="22"/>
      <c r="H9" s="22"/>
      <c r="I9" s="20"/>
      <c r="J9" s="22"/>
      <c r="K9" s="22"/>
      <c r="L9" s="22"/>
      <c r="M9" s="22"/>
      <c r="N9" s="22"/>
      <c r="O9" s="19"/>
      <c r="P9" s="33"/>
      <c r="Q9" s="22"/>
      <c r="R9" s="22"/>
      <c r="S9" s="22" t="s">
        <v>36</v>
      </c>
      <c r="T9" s="22">
        <v>326943.58</v>
      </c>
      <c r="U9" s="23">
        <v>1</v>
      </c>
      <c r="V9" s="21" t="s">
        <v>41</v>
      </c>
      <c r="W9" s="19">
        <v>326943.58</v>
      </c>
      <c r="X9" s="24">
        <v>326943.58</v>
      </c>
      <c r="Y9" s="19" t="s">
        <v>42</v>
      </c>
      <c r="Z9" s="19" t="s">
        <v>30</v>
      </c>
    </row>
    <row r="10" spans="1:26" s="30" customFormat="1" ht="54.75" customHeight="1" x14ac:dyDescent="0.25">
      <c r="B10" s="34">
        <v>5</v>
      </c>
      <c r="C10" s="35" t="s">
        <v>23</v>
      </c>
      <c r="D10" s="36" t="s">
        <v>31</v>
      </c>
      <c r="E10" s="37">
        <v>57</v>
      </c>
      <c r="F10" s="37">
        <v>2138.8000000000002</v>
      </c>
      <c r="G10" s="38" t="s">
        <v>43</v>
      </c>
      <c r="H10" s="39">
        <v>3633585.6</v>
      </c>
      <c r="I10" s="40">
        <v>1</v>
      </c>
      <c r="J10" s="38" t="s">
        <v>44</v>
      </c>
      <c r="K10" s="41" t="s">
        <v>34</v>
      </c>
      <c r="L10" s="38">
        <v>3633585.6</v>
      </c>
      <c r="M10" s="38">
        <v>3595930.4</v>
      </c>
      <c r="N10" s="42"/>
      <c r="O10" s="42">
        <v>3595930.4</v>
      </c>
      <c r="P10" s="39" t="s">
        <v>45</v>
      </c>
      <c r="Q10" s="19" t="s">
        <v>30</v>
      </c>
      <c r="R10" s="39">
        <f t="shared" ref="R10:R26" si="0">L10-N10</f>
        <v>3633585.6</v>
      </c>
      <c r="S10" s="39"/>
      <c r="T10" s="39"/>
      <c r="U10" s="43"/>
      <c r="V10" s="42"/>
      <c r="W10" s="42"/>
      <c r="X10" s="44"/>
      <c r="Y10" s="44"/>
      <c r="Z10" s="42"/>
    </row>
    <row r="11" spans="1:26" s="45" customFormat="1" ht="63" customHeight="1" x14ac:dyDescent="0.25">
      <c r="B11" s="15">
        <v>6</v>
      </c>
      <c r="C11" s="16" t="s">
        <v>23</v>
      </c>
      <c r="D11" s="17" t="s">
        <v>46</v>
      </c>
      <c r="E11" s="18">
        <v>17</v>
      </c>
      <c r="F11" s="31">
        <v>2089</v>
      </c>
      <c r="G11" s="19" t="s">
        <v>26</v>
      </c>
      <c r="H11" s="19">
        <v>2180240.4</v>
      </c>
      <c r="I11" s="23">
        <v>1</v>
      </c>
      <c r="J11" s="19" t="s">
        <v>47</v>
      </c>
      <c r="K11" s="21" t="s">
        <v>28</v>
      </c>
      <c r="L11" s="19">
        <v>2180240.4</v>
      </c>
      <c r="M11" s="19"/>
      <c r="N11" s="19"/>
      <c r="O11" s="19">
        <v>2054330.8</v>
      </c>
      <c r="P11" s="19" t="s">
        <v>48</v>
      </c>
      <c r="Q11" s="19" t="s">
        <v>30</v>
      </c>
      <c r="R11" s="19">
        <v>0</v>
      </c>
      <c r="S11" s="19"/>
      <c r="T11" s="19"/>
      <c r="U11" s="23"/>
      <c r="V11" s="33"/>
      <c r="W11" s="19"/>
      <c r="X11" s="19"/>
      <c r="Y11" s="19"/>
      <c r="Z11" s="19"/>
    </row>
    <row r="12" spans="1:26" s="46" customFormat="1" ht="96.75" hidden="1" customHeight="1" x14ac:dyDescent="0.25">
      <c r="B12" s="25">
        <v>7</v>
      </c>
      <c r="C12" s="26" t="s">
        <v>23</v>
      </c>
      <c r="D12" s="17" t="s">
        <v>49</v>
      </c>
      <c r="E12" s="32">
        <v>28</v>
      </c>
      <c r="F12" s="31">
        <v>2175.1999999999998</v>
      </c>
      <c r="G12" s="22" t="s">
        <v>43</v>
      </c>
      <c r="H12" s="22">
        <v>5655529.2000000002</v>
      </c>
      <c r="I12" s="20">
        <v>1</v>
      </c>
      <c r="J12" s="22" t="s">
        <v>50</v>
      </c>
      <c r="K12" s="22" t="s">
        <v>51</v>
      </c>
      <c r="L12" s="22">
        <f>5655529.2*0</f>
        <v>0</v>
      </c>
      <c r="M12" s="22">
        <v>5067564</v>
      </c>
      <c r="N12" s="22">
        <f>1357327+187667.47</f>
        <v>1544994.47</v>
      </c>
      <c r="O12" s="22"/>
      <c r="P12" s="22" t="s">
        <v>52</v>
      </c>
      <c r="Q12" s="22" t="s">
        <v>53</v>
      </c>
      <c r="R12" s="19">
        <f>M12-N12</f>
        <v>3522569.5300000003</v>
      </c>
      <c r="S12" s="22"/>
      <c r="T12" s="22"/>
      <c r="U12" s="20"/>
      <c r="V12" s="47"/>
      <c r="W12" s="22"/>
      <c r="X12" s="22"/>
      <c r="Y12" s="22"/>
      <c r="Z12" s="22"/>
    </row>
    <row r="13" spans="1:26" s="15" customFormat="1" ht="66" customHeight="1" x14ac:dyDescent="0.25">
      <c r="B13" s="15">
        <v>7</v>
      </c>
      <c r="C13" s="16" t="s">
        <v>23</v>
      </c>
      <c r="D13" s="17" t="s">
        <v>49</v>
      </c>
      <c r="E13" s="18" t="s">
        <v>54</v>
      </c>
      <c r="F13" s="31">
        <v>2185.4</v>
      </c>
      <c r="G13" s="19" t="s">
        <v>26</v>
      </c>
      <c r="H13" s="19">
        <v>2069757.6</v>
      </c>
      <c r="I13" s="23">
        <v>1</v>
      </c>
      <c r="J13" s="19" t="s">
        <v>55</v>
      </c>
      <c r="K13" s="21" t="s">
        <v>28</v>
      </c>
      <c r="L13" s="19">
        <v>2069757.6</v>
      </c>
      <c r="M13" s="19"/>
      <c r="N13" s="19"/>
      <c r="O13" s="19">
        <v>1986855.4</v>
      </c>
      <c r="P13" s="48" t="s">
        <v>56</v>
      </c>
      <c r="Q13" s="19" t="s">
        <v>30</v>
      </c>
      <c r="R13" s="19">
        <v>1986855.4</v>
      </c>
      <c r="S13" s="19" t="s">
        <v>36</v>
      </c>
      <c r="T13" s="19">
        <v>334355.71000000002</v>
      </c>
      <c r="U13" s="23">
        <v>1</v>
      </c>
      <c r="V13" s="41" t="s">
        <v>41</v>
      </c>
      <c r="W13" s="19">
        <v>334355.71000000002</v>
      </c>
      <c r="X13" s="19">
        <v>334355.71000000002</v>
      </c>
      <c r="Y13" s="19" t="s">
        <v>57</v>
      </c>
      <c r="Z13" s="19" t="s">
        <v>30</v>
      </c>
    </row>
    <row r="14" spans="1:26" s="25" customFormat="1" ht="100.5" customHeight="1" thickBot="1" x14ac:dyDescent="0.3">
      <c r="B14" s="49">
        <v>8</v>
      </c>
      <c r="C14" s="50" t="s">
        <v>23</v>
      </c>
      <c r="D14" s="51" t="s">
        <v>58</v>
      </c>
      <c r="E14" s="52">
        <v>13</v>
      </c>
      <c r="F14" s="53">
        <v>2379.3000000000002</v>
      </c>
      <c r="G14" s="39" t="s">
        <v>43</v>
      </c>
      <c r="H14" s="39">
        <v>5251698</v>
      </c>
      <c r="I14" s="54">
        <v>1</v>
      </c>
      <c r="J14" s="55" t="s">
        <v>59</v>
      </c>
      <c r="K14" s="38" t="s">
        <v>60</v>
      </c>
      <c r="L14" s="39">
        <v>5251698</v>
      </c>
      <c r="M14" s="39"/>
      <c r="N14" s="42"/>
      <c r="O14" s="39">
        <v>4800822.5999999996</v>
      </c>
      <c r="P14" s="39" t="s">
        <v>61</v>
      </c>
      <c r="Q14" s="39" t="s">
        <v>30</v>
      </c>
      <c r="R14" s="42"/>
      <c r="S14" s="39"/>
      <c r="T14" s="39"/>
      <c r="U14" s="54"/>
      <c r="V14" s="38"/>
      <c r="W14" s="39"/>
      <c r="X14" s="39"/>
      <c r="Y14" s="39"/>
      <c r="Z14" s="39"/>
    </row>
    <row r="15" spans="1:26" s="56" customFormat="1" ht="26.25" customHeight="1" thickBot="1" x14ac:dyDescent="0.3">
      <c r="B15" s="129" t="s">
        <v>62</v>
      </c>
      <c r="C15" s="130"/>
      <c r="D15" s="130"/>
      <c r="E15" s="131"/>
      <c r="F15" s="57"/>
      <c r="G15" s="58"/>
      <c r="H15" s="58">
        <f>SUM(H6:H14)</f>
        <v>37692652.960000001</v>
      </c>
      <c r="I15" s="59">
        <f>SUM(I6:I14)</f>
        <v>8</v>
      </c>
      <c r="J15" s="58"/>
      <c r="K15" s="58"/>
      <c r="L15" s="58">
        <f>SUM(L6:L14)</f>
        <v>32037123.760000002</v>
      </c>
      <c r="M15" s="58"/>
      <c r="N15" s="58">
        <f>SUM(N6:N13)</f>
        <v>2031910.72</v>
      </c>
      <c r="O15" s="58">
        <f>SUM(O6:O14)</f>
        <v>29367523.739999995</v>
      </c>
      <c r="P15" s="58">
        <f>O15</f>
        <v>29367523.739999995</v>
      </c>
      <c r="Q15" s="58"/>
      <c r="R15" s="58">
        <f>SUM(R6:R14)</f>
        <v>10279148.439999999</v>
      </c>
      <c r="S15" s="58"/>
      <c r="T15" s="58">
        <f>SUM(T6:T14)</f>
        <v>661299.29</v>
      </c>
      <c r="U15" s="60">
        <f>SUM(U6:U14)</f>
        <v>2</v>
      </c>
      <c r="V15" s="58"/>
      <c r="W15" s="58">
        <f>SUM(W6:W14)</f>
        <v>661299.29</v>
      </c>
      <c r="X15" s="58">
        <f>SUM(X6:X14)</f>
        <v>661299.29</v>
      </c>
      <c r="Y15" s="61"/>
      <c r="Z15" s="62"/>
    </row>
    <row r="16" spans="1:26" s="56" customFormat="1" ht="65.25" hidden="1" customHeight="1" x14ac:dyDescent="0.25">
      <c r="B16" s="25">
        <v>1</v>
      </c>
      <c r="C16" s="63" t="s">
        <v>63</v>
      </c>
      <c r="D16" s="63" t="s">
        <v>64</v>
      </c>
      <c r="E16" s="63">
        <v>5</v>
      </c>
      <c r="F16" s="32">
        <v>3162.8</v>
      </c>
      <c r="G16" s="64"/>
      <c r="H16" s="64"/>
      <c r="I16" s="65"/>
      <c r="J16" s="64"/>
      <c r="K16" s="64"/>
      <c r="L16" s="64"/>
      <c r="M16" s="64"/>
      <c r="N16" s="64"/>
      <c r="O16" s="64"/>
      <c r="P16" s="64"/>
      <c r="Q16" s="64"/>
      <c r="R16" s="22">
        <f t="shared" si="0"/>
        <v>0</v>
      </c>
      <c r="S16" s="22" t="s">
        <v>26</v>
      </c>
      <c r="T16" s="22">
        <v>287000</v>
      </c>
      <c r="U16" s="66">
        <v>1</v>
      </c>
      <c r="V16" s="64"/>
      <c r="W16" s="64"/>
      <c r="X16" s="64"/>
      <c r="Y16" s="64"/>
      <c r="Z16" s="22" t="s">
        <v>65</v>
      </c>
    </row>
    <row r="17" spans="2:26" s="56" customFormat="1" ht="69" hidden="1" customHeight="1" x14ac:dyDescent="0.25">
      <c r="B17" s="15">
        <v>2</v>
      </c>
      <c r="C17" s="16" t="s">
        <v>63</v>
      </c>
      <c r="D17" s="16" t="s">
        <v>64</v>
      </c>
      <c r="E17" s="63">
        <v>16</v>
      </c>
      <c r="F17" s="32">
        <v>1708.7</v>
      </c>
      <c r="G17" s="67"/>
      <c r="H17" s="67"/>
      <c r="I17" s="68"/>
      <c r="J17" s="67"/>
      <c r="K17" s="67"/>
      <c r="L17" s="67"/>
      <c r="M17" s="67"/>
      <c r="N17" s="67"/>
      <c r="O17" s="67"/>
      <c r="P17" s="67"/>
      <c r="Q17" s="67"/>
      <c r="R17" s="22">
        <f t="shared" si="0"/>
        <v>0</v>
      </c>
      <c r="S17" s="19" t="s">
        <v>66</v>
      </c>
      <c r="T17" s="19">
        <v>391387.87</v>
      </c>
      <c r="U17" s="69">
        <v>1</v>
      </c>
      <c r="V17" s="67"/>
      <c r="W17" s="67"/>
      <c r="X17" s="67"/>
      <c r="Y17" s="67"/>
      <c r="Z17" s="22" t="s">
        <v>65</v>
      </c>
    </row>
    <row r="18" spans="2:26" s="56" customFormat="1" ht="63.75" hidden="1" customHeight="1" x14ac:dyDescent="0.25">
      <c r="B18" s="15">
        <v>3</v>
      </c>
      <c r="C18" s="16" t="s">
        <v>63</v>
      </c>
      <c r="D18" s="16" t="s">
        <v>64</v>
      </c>
      <c r="E18" s="16">
        <v>22</v>
      </c>
      <c r="F18" s="32">
        <v>3474.3</v>
      </c>
      <c r="G18" s="67"/>
      <c r="H18" s="67"/>
      <c r="I18" s="68"/>
      <c r="J18" s="67"/>
      <c r="K18" s="67"/>
      <c r="L18" s="67"/>
      <c r="M18" s="67"/>
      <c r="N18" s="67"/>
      <c r="O18" s="67"/>
      <c r="P18" s="67"/>
      <c r="Q18" s="67"/>
      <c r="R18" s="22">
        <f t="shared" si="0"/>
        <v>0</v>
      </c>
      <c r="S18" s="19" t="s">
        <v>67</v>
      </c>
      <c r="T18" s="19">
        <v>300000</v>
      </c>
      <c r="U18" s="69">
        <v>2</v>
      </c>
      <c r="V18" s="67"/>
      <c r="W18" s="67"/>
      <c r="X18" s="67"/>
      <c r="Y18" s="67"/>
      <c r="Z18" s="22" t="s">
        <v>65</v>
      </c>
    </row>
    <row r="19" spans="2:26" s="56" customFormat="1" ht="62.25" hidden="1" customHeight="1" x14ac:dyDescent="0.25">
      <c r="B19" s="15">
        <v>4</v>
      </c>
      <c r="C19" s="16" t="s">
        <v>63</v>
      </c>
      <c r="D19" s="16" t="s">
        <v>68</v>
      </c>
      <c r="E19" s="15">
        <v>26</v>
      </c>
      <c r="F19" s="32">
        <v>1799.5</v>
      </c>
      <c r="G19" s="67"/>
      <c r="H19" s="67"/>
      <c r="I19" s="68"/>
      <c r="J19" s="67"/>
      <c r="K19" s="67"/>
      <c r="L19" s="67"/>
      <c r="M19" s="67"/>
      <c r="N19" s="67"/>
      <c r="O19" s="67"/>
      <c r="P19" s="67"/>
      <c r="Q19" s="67"/>
      <c r="R19" s="22">
        <f t="shared" si="0"/>
        <v>0</v>
      </c>
      <c r="S19" s="19" t="s">
        <v>26</v>
      </c>
      <c r="T19" s="19">
        <v>287000</v>
      </c>
      <c r="U19" s="69">
        <v>1</v>
      </c>
      <c r="V19" s="67"/>
      <c r="W19" s="67"/>
      <c r="X19" s="67"/>
      <c r="Y19" s="67"/>
      <c r="Z19" s="22" t="s">
        <v>65</v>
      </c>
    </row>
    <row r="20" spans="2:26" s="14" customFormat="1" ht="65.25" hidden="1" customHeight="1" x14ac:dyDescent="0.25">
      <c r="B20" s="15">
        <v>5</v>
      </c>
      <c r="C20" s="16" t="s">
        <v>63</v>
      </c>
      <c r="D20" s="16" t="s">
        <v>69</v>
      </c>
      <c r="E20" s="15">
        <v>7</v>
      </c>
      <c r="F20" s="32">
        <v>3594.8</v>
      </c>
      <c r="G20" s="19"/>
      <c r="H20" s="19"/>
      <c r="I20" s="23"/>
      <c r="J20" s="19"/>
      <c r="K20" s="19"/>
      <c r="L20" s="19"/>
      <c r="M20" s="19"/>
      <c r="N20" s="19"/>
      <c r="O20" s="19"/>
      <c r="P20" s="19"/>
      <c r="Q20" s="19"/>
      <c r="R20" s="22">
        <f t="shared" si="0"/>
        <v>0</v>
      </c>
      <c r="S20" s="19" t="s">
        <v>67</v>
      </c>
      <c r="T20" s="19">
        <v>300000</v>
      </c>
      <c r="U20" s="69">
        <v>2</v>
      </c>
      <c r="V20" s="19"/>
      <c r="W20" s="19"/>
      <c r="X20" s="19"/>
      <c r="Y20" s="33"/>
      <c r="Z20" s="22" t="s">
        <v>65</v>
      </c>
    </row>
    <row r="21" spans="2:26" s="30" customFormat="1" ht="93.75" customHeight="1" x14ac:dyDescent="0.25">
      <c r="B21" s="15">
        <v>1</v>
      </c>
      <c r="C21" s="16" t="s">
        <v>63</v>
      </c>
      <c r="D21" s="16" t="s">
        <v>70</v>
      </c>
      <c r="E21" s="25">
        <v>18</v>
      </c>
      <c r="F21" s="32">
        <v>2136.6999999999998</v>
      </c>
      <c r="G21" s="22" t="s">
        <v>32</v>
      </c>
      <c r="H21" s="22">
        <v>5154695.54</v>
      </c>
      <c r="I21" s="20">
        <v>1</v>
      </c>
      <c r="J21" s="21" t="s">
        <v>71</v>
      </c>
      <c r="K21" s="21" t="s">
        <v>72</v>
      </c>
      <c r="L21" s="22">
        <v>5154695.54</v>
      </c>
      <c r="M21" s="22"/>
      <c r="N21" s="22">
        <v>1546408.66</v>
      </c>
      <c r="O21" s="22" t="s">
        <v>0</v>
      </c>
      <c r="P21" s="19" t="s">
        <v>73</v>
      </c>
      <c r="Q21" s="22" t="s">
        <v>40</v>
      </c>
      <c r="R21" s="22">
        <f t="shared" si="0"/>
        <v>3608286.88</v>
      </c>
      <c r="S21" s="22"/>
      <c r="T21" s="22"/>
      <c r="U21" s="23"/>
      <c r="V21" s="33"/>
      <c r="W21" s="19"/>
      <c r="X21" s="19"/>
      <c r="Y21" s="33"/>
      <c r="Z21" s="33"/>
    </row>
    <row r="22" spans="2:26" s="30" customFormat="1" ht="99" customHeight="1" x14ac:dyDescent="0.25">
      <c r="B22" s="15">
        <v>2</v>
      </c>
      <c r="C22" s="16" t="s">
        <v>63</v>
      </c>
      <c r="D22" s="16" t="s">
        <v>70</v>
      </c>
      <c r="E22" s="25" t="s">
        <v>74</v>
      </c>
      <c r="F22" s="32">
        <v>2137</v>
      </c>
      <c r="G22" s="22" t="s">
        <v>32</v>
      </c>
      <c r="H22" s="22">
        <v>5131781.5</v>
      </c>
      <c r="I22" s="20">
        <v>1</v>
      </c>
      <c r="J22" s="21" t="s">
        <v>75</v>
      </c>
      <c r="K22" s="21" t="s">
        <v>72</v>
      </c>
      <c r="L22" s="22">
        <v>5131781.5</v>
      </c>
      <c r="M22" s="22"/>
      <c r="N22" s="22">
        <v>1539534.45</v>
      </c>
      <c r="O22" s="22" t="s">
        <v>0</v>
      </c>
      <c r="P22" s="19" t="s">
        <v>76</v>
      </c>
      <c r="Q22" s="22" t="s">
        <v>40</v>
      </c>
      <c r="R22" s="22">
        <f t="shared" si="0"/>
        <v>3592247.05</v>
      </c>
      <c r="S22" s="22"/>
      <c r="T22" s="22"/>
      <c r="U22" s="23"/>
      <c r="V22" s="33"/>
      <c r="W22" s="19"/>
      <c r="X22" s="19"/>
      <c r="Y22" s="33"/>
      <c r="Z22" s="33"/>
    </row>
    <row r="23" spans="2:26" s="30" customFormat="1" ht="101.25" customHeight="1" thickBot="1" x14ac:dyDescent="0.3">
      <c r="B23" s="15">
        <v>3</v>
      </c>
      <c r="C23" s="16" t="s">
        <v>63</v>
      </c>
      <c r="D23" s="16" t="s">
        <v>70</v>
      </c>
      <c r="E23" s="25">
        <v>20</v>
      </c>
      <c r="F23" s="32">
        <v>2143.6999999999998</v>
      </c>
      <c r="G23" s="22" t="s">
        <v>32</v>
      </c>
      <c r="H23" s="22">
        <v>6266843.8899999997</v>
      </c>
      <c r="I23" s="20">
        <v>1</v>
      </c>
      <c r="J23" s="21" t="s">
        <v>77</v>
      </c>
      <c r="K23" s="21" t="s">
        <v>72</v>
      </c>
      <c r="L23" s="22">
        <v>6266843.8899999997</v>
      </c>
      <c r="M23" s="22"/>
      <c r="N23" s="22">
        <v>1880053.16</v>
      </c>
      <c r="O23" s="22" t="s">
        <v>0</v>
      </c>
      <c r="P23" s="19" t="s">
        <v>78</v>
      </c>
      <c r="Q23" s="22" t="s">
        <v>40</v>
      </c>
      <c r="R23" s="22">
        <f t="shared" si="0"/>
        <v>4386790.7299999995</v>
      </c>
      <c r="S23" s="22"/>
      <c r="T23" s="22"/>
      <c r="U23" s="23"/>
      <c r="V23" s="33"/>
      <c r="W23" s="19"/>
      <c r="X23" s="19"/>
      <c r="Y23" s="19"/>
      <c r="Z23" s="33"/>
    </row>
    <row r="24" spans="2:26" s="14" customFormat="1" ht="75.75" hidden="1" thickBot="1" x14ac:dyDescent="0.3">
      <c r="B24" s="15">
        <v>9</v>
      </c>
      <c r="C24" s="22" t="s">
        <v>63</v>
      </c>
      <c r="D24" s="22" t="s">
        <v>79</v>
      </c>
      <c r="E24" s="22">
        <v>5</v>
      </c>
      <c r="F24" s="22">
        <v>828</v>
      </c>
      <c r="G24" s="22" t="s">
        <v>80</v>
      </c>
      <c r="H24" s="22">
        <v>3976579.99</v>
      </c>
      <c r="I24" s="22">
        <v>1</v>
      </c>
      <c r="J24" s="22" t="s">
        <v>81</v>
      </c>
      <c r="K24" s="22" t="s">
        <v>82</v>
      </c>
      <c r="L24" s="22">
        <v>3976579.99</v>
      </c>
      <c r="M24" s="22"/>
      <c r="N24" s="22"/>
      <c r="O24" s="22"/>
      <c r="P24" s="22"/>
      <c r="Q24" s="22" t="s">
        <v>83</v>
      </c>
      <c r="R24" s="22">
        <f t="shared" si="0"/>
        <v>3976579.99</v>
      </c>
      <c r="S24" s="22"/>
      <c r="T24" s="22"/>
      <c r="U24" s="23"/>
      <c r="V24" s="33"/>
      <c r="W24" s="19"/>
      <c r="X24" s="19"/>
      <c r="Y24" s="19"/>
      <c r="Z24" s="33"/>
    </row>
    <row r="25" spans="2:26" s="14" customFormat="1" ht="75.75" hidden="1" thickBot="1" x14ac:dyDescent="0.3">
      <c r="B25" s="15">
        <v>10</v>
      </c>
      <c r="C25" s="22" t="s">
        <v>63</v>
      </c>
      <c r="D25" s="22" t="s">
        <v>79</v>
      </c>
      <c r="E25" s="22">
        <v>10</v>
      </c>
      <c r="F25" s="22">
        <v>786.1</v>
      </c>
      <c r="G25" s="22" t="s">
        <v>80</v>
      </c>
      <c r="H25" s="22">
        <v>4048608.04</v>
      </c>
      <c r="I25" s="22">
        <v>1</v>
      </c>
      <c r="J25" s="22" t="s">
        <v>84</v>
      </c>
      <c r="K25" s="22" t="s">
        <v>82</v>
      </c>
      <c r="L25" s="22">
        <v>4048608.04</v>
      </c>
      <c r="M25" s="22"/>
      <c r="N25" s="22"/>
      <c r="O25" s="22"/>
      <c r="P25" s="22"/>
      <c r="Q25" s="22" t="s">
        <v>83</v>
      </c>
      <c r="R25" s="22">
        <f t="shared" si="0"/>
        <v>4048608.04</v>
      </c>
      <c r="S25" s="22"/>
      <c r="T25" s="22"/>
      <c r="U25" s="23"/>
      <c r="V25" s="33"/>
      <c r="W25" s="19"/>
      <c r="X25" s="19"/>
      <c r="Y25" s="19"/>
      <c r="Z25" s="33"/>
    </row>
    <row r="26" spans="2:26" s="14" customFormat="1" ht="75.75" hidden="1" thickBot="1" x14ac:dyDescent="0.3">
      <c r="B26" s="15">
        <v>11</v>
      </c>
      <c r="C26" s="22" t="s">
        <v>63</v>
      </c>
      <c r="D26" s="22" t="s">
        <v>85</v>
      </c>
      <c r="E26" s="22" t="s">
        <v>86</v>
      </c>
      <c r="F26" s="22">
        <v>700.4</v>
      </c>
      <c r="G26" s="22" t="s">
        <v>80</v>
      </c>
      <c r="H26" s="22">
        <v>5225198.32</v>
      </c>
      <c r="I26" s="22">
        <v>1</v>
      </c>
      <c r="J26" s="22" t="s">
        <v>87</v>
      </c>
      <c r="K26" s="22" t="s">
        <v>82</v>
      </c>
      <c r="L26" s="22">
        <v>5225198.32</v>
      </c>
      <c r="M26" s="22"/>
      <c r="N26" s="22"/>
      <c r="O26" s="22"/>
      <c r="P26" s="22"/>
      <c r="Q26" s="22" t="s">
        <v>83</v>
      </c>
      <c r="R26" s="22">
        <f t="shared" si="0"/>
        <v>5225198.32</v>
      </c>
      <c r="S26" s="22"/>
      <c r="T26" s="22"/>
      <c r="U26" s="23"/>
      <c r="V26" s="19"/>
      <c r="W26" s="22"/>
      <c r="X26" s="22"/>
      <c r="Y26" s="19"/>
      <c r="Z26" s="19"/>
    </row>
    <row r="27" spans="2:26" s="56" customFormat="1" ht="26.25" customHeight="1" thickBot="1" x14ac:dyDescent="0.3">
      <c r="B27" s="129" t="s">
        <v>88</v>
      </c>
      <c r="C27" s="130"/>
      <c r="D27" s="130"/>
      <c r="E27" s="131"/>
      <c r="F27" s="57"/>
      <c r="G27" s="58"/>
      <c r="H27" s="58">
        <f>SUM(H16:H26)</f>
        <v>29803707.280000001</v>
      </c>
      <c r="I27" s="59">
        <f>SUM(I16:I26)</f>
        <v>6</v>
      </c>
      <c r="J27" s="58"/>
      <c r="K27" s="58"/>
      <c r="L27" s="58">
        <f>SUM(L16:L23)</f>
        <v>16553320.93</v>
      </c>
      <c r="M27" s="58"/>
      <c r="N27" s="58">
        <f>SUM(N20:N26)</f>
        <v>4965996.2699999996</v>
      </c>
      <c r="O27" s="58">
        <f>SUM(O20:O26)</f>
        <v>0</v>
      </c>
      <c r="P27" s="58"/>
      <c r="Q27" s="58"/>
      <c r="R27" s="58">
        <f>SUM(R16:R26)</f>
        <v>24837711.010000002</v>
      </c>
      <c r="S27" s="58"/>
      <c r="T27" s="58">
        <f>SUM(T16:T26)</f>
        <v>1565387.87</v>
      </c>
      <c r="U27" s="60">
        <f>SUM(U16:U26)</f>
        <v>7</v>
      </c>
      <c r="V27" s="58"/>
      <c r="W27" s="58">
        <f>SUM(W16:W26)</f>
        <v>0</v>
      </c>
      <c r="X27" s="58">
        <f>SUM(X16:X26)</f>
        <v>0</v>
      </c>
      <c r="Y27" s="61"/>
      <c r="Z27" s="58"/>
    </row>
    <row r="28" spans="2:26" s="14" customFormat="1" ht="75.75" customHeight="1" x14ac:dyDescent="0.25">
      <c r="B28" s="146">
        <v>1</v>
      </c>
      <c r="C28" s="148" t="s">
        <v>89</v>
      </c>
      <c r="D28" s="150" t="s">
        <v>90</v>
      </c>
      <c r="E28" s="152">
        <v>3</v>
      </c>
      <c r="F28" s="152">
        <v>2027</v>
      </c>
      <c r="G28" s="22" t="s">
        <v>91</v>
      </c>
      <c r="H28" s="22">
        <v>3292690.8</v>
      </c>
      <c r="I28" s="20">
        <v>1</v>
      </c>
      <c r="J28" s="21" t="s">
        <v>92</v>
      </c>
      <c r="K28" s="21" t="s">
        <v>93</v>
      </c>
      <c r="L28" s="22">
        <v>3292690.8</v>
      </c>
      <c r="M28" s="22">
        <v>2946139.42</v>
      </c>
      <c r="N28" s="22">
        <f>883841+2064435.71</f>
        <v>2948276.71</v>
      </c>
      <c r="O28" s="22">
        <v>2948276.71</v>
      </c>
      <c r="P28" s="19" t="s">
        <v>94</v>
      </c>
      <c r="Q28" s="22" t="s">
        <v>30</v>
      </c>
      <c r="R28" s="22"/>
      <c r="S28" s="22"/>
      <c r="T28" s="22"/>
      <c r="U28" s="20"/>
      <c r="V28" s="22"/>
      <c r="W28" s="22"/>
      <c r="X28" s="24"/>
      <c r="Y28" s="24"/>
      <c r="Z28" s="22"/>
    </row>
    <row r="29" spans="2:26" s="14" customFormat="1" ht="90" customHeight="1" x14ac:dyDescent="0.25">
      <c r="B29" s="133"/>
      <c r="C29" s="135"/>
      <c r="D29" s="137"/>
      <c r="E29" s="139"/>
      <c r="F29" s="139"/>
      <c r="G29" s="22" t="s">
        <v>43</v>
      </c>
      <c r="H29" s="22">
        <v>19197162</v>
      </c>
      <c r="I29" s="20">
        <v>1</v>
      </c>
      <c r="J29" s="21" t="s">
        <v>95</v>
      </c>
      <c r="K29" s="21" t="s">
        <v>93</v>
      </c>
      <c r="L29" s="22">
        <v>19197162</v>
      </c>
      <c r="M29" s="22">
        <v>17333445.710000001</v>
      </c>
      <c r="N29" s="19">
        <f>5200033+12195933.23</f>
        <v>17395966.23</v>
      </c>
      <c r="O29" s="22">
        <v>17395966.23</v>
      </c>
      <c r="P29" s="19" t="s">
        <v>96</v>
      </c>
      <c r="Q29" s="22" t="s">
        <v>30</v>
      </c>
      <c r="R29" s="22"/>
      <c r="S29" s="22"/>
      <c r="T29" s="22"/>
      <c r="U29" s="23"/>
      <c r="V29" s="19"/>
      <c r="W29" s="19"/>
      <c r="X29" s="24"/>
      <c r="Y29" s="24"/>
      <c r="Z29" s="19"/>
    </row>
    <row r="30" spans="2:26" s="14" customFormat="1" ht="89.25" customHeight="1" x14ac:dyDescent="0.25">
      <c r="B30" s="132">
        <v>2</v>
      </c>
      <c r="C30" s="134" t="s">
        <v>89</v>
      </c>
      <c r="D30" s="136" t="s">
        <v>97</v>
      </c>
      <c r="E30" s="138">
        <v>5</v>
      </c>
      <c r="F30" s="138">
        <v>3183</v>
      </c>
      <c r="G30" s="22" t="s">
        <v>91</v>
      </c>
      <c r="H30" s="19">
        <v>4709334</v>
      </c>
      <c r="I30" s="23">
        <v>1</v>
      </c>
      <c r="J30" s="21" t="s">
        <v>98</v>
      </c>
      <c r="K30" s="21" t="s">
        <v>93</v>
      </c>
      <c r="L30" s="19">
        <v>4709334</v>
      </c>
      <c r="M30" s="19">
        <v>4202178.84</v>
      </c>
      <c r="N30" s="19">
        <f>1260653+2948487.92</f>
        <v>4209140.92</v>
      </c>
      <c r="O30" s="22">
        <v>4209140.92</v>
      </c>
      <c r="P30" s="19" t="s">
        <v>99</v>
      </c>
      <c r="Q30" s="22" t="s">
        <v>30</v>
      </c>
      <c r="R30" s="22"/>
      <c r="S30" s="19"/>
      <c r="T30" s="19"/>
      <c r="U30" s="23"/>
      <c r="V30" s="19"/>
      <c r="W30" s="22"/>
      <c r="X30" s="24"/>
      <c r="Y30" s="24"/>
      <c r="Z30" s="19"/>
    </row>
    <row r="31" spans="2:26" s="14" customFormat="1" ht="102" customHeight="1" x14ac:dyDescent="0.25">
      <c r="B31" s="146"/>
      <c r="C31" s="148"/>
      <c r="D31" s="150"/>
      <c r="E31" s="152"/>
      <c r="F31" s="152"/>
      <c r="G31" s="39" t="s">
        <v>43</v>
      </c>
      <c r="H31" s="39">
        <v>28948063.199999999</v>
      </c>
      <c r="I31" s="54">
        <v>1</v>
      </c>
      <c r="J31" s="38" t="s">
        <v>100</v>
      </c>
      <c r="K31" s="21" t="s">
        <v>93</v>
      </c>
      <c r="L31" s="39">
        <v>28948063.199999999</v>
      </c>
      <c r="M31" s="39">
        <v>26170676.98</v>
      </c>
      <c r="N31" s="19">
        <f>7851203+18632781.31</f>
        <v>26483984.309999999</v>
      </c>
      <c r="O31" s="22">
        <v>26483984.309999999</v>
      </c>
      <c r="P31" s="19" t="s">
        <v>101</v>
      </c>
      <c r="Q31" s="22" t="s">
        <v>30</v>
      </c>
      <c r="R31" s="22"/>
      <c r="S31" s="19"/>
      <c r="T31" s="39"/>
      <c r="U31" s="54"/>
      <c r="V31" s="19"/>
      <c r="W31" s="39"/>
      <c r="X31" s="44"/>
      <c r="Y31" s="44"/>
      <c r="Z31" s="42"/>
    </row>
    <row r="32" spans="2:26" s="14" customFormat="1" ht="59.25" customHeight="1" x14ac:dyDescent="0.25">
      <c r="B32" s="15">
        <v>3</v>
      </c>
      <c r="C32" s="16" t="s">
        <v>89</v>
      </c>
      <c r="D32" s="17" t="s">
        <v>102</v>
      </c>
      <c r="E32" s="18">
        <v>7</v>
      </c>
      <c r="F32" s="31">
        <v>809.2</v>
      </c>
      <c r="G32" s="19"/>
      <c r="H32" s="19"/>
      <c r="I32" s="23"/>
      <c r="J32" s="41"/>
      <c r="K32" s="41"/>
      <c r="L32" s="19"/>
      <c r="M32" s="19"/>
      <c r="N32" s="19"/>
      <c r="O32" s="19"/>
      <c r="P32" s="19"/>
      <c r="Q32" s="33"/>
      <c r="R32" s="22">
        <f>M32-N32</f>
        <v>0</v>
      </c>
      <c r="S32" s="19" t="s">
        <v>103</v>
      </c>
      <c r="T32" s="19">
        <v>225162.66</v>
      </c>
      <c r="U32" s="23">
        <v>4</v>
      </c>
      <c r="V32" s="21" t="s">
        <v>41</v>
      </c>
      <c r="W32" s="19">
        <v>237219.94</v>
      </c>
      <c r="X32" s="42">
        <v>237219.94</v>
      </c>
      <c r="Y32" s="42" t="s">
        <v>104</v>
      </c>
      <c r="Z32" s="19" t="s">
        <v>30</v>
      </c>
    </row>
    <row r="33" spans="2:27" s="14" customFormat="1" ht="64.5" customHeight="1" thickBot="1" x14ac:dyDescent="0.3">
      <c r="B33" s="34">
        <v>4</v>
      </c>
      <c r="C33" s="70" t="s">
        <v>89</v>
      </c>
      <c r="D33" s="51" t="s">
        <v>102</v>
      </c>
      <c r="E33" s="71">
        <v>9</v>
      </c>
      <c r="F33" s="53">
        <v>835.1</v>
      </c>
      <c r="G33" s="42"/>
      <c r="H33" s="42"/>
      <c r="I33" s="43"/>
      <c r="J33" s="55"/>
      <c r="K33" s="55"/>
      <c r="L33" s="42"/>
      <c r="M33" s="42"/>
      <c r="N33" s="42"/>
      <c r="O33" s="42"/>
      <c r="P33" s="42"/>
      <c r="Q33" s="72"/>
      <c r="R33" s="22">
        <f>M33-N33</f>
        <v>0</v>
      </c>
      <c r="S33" s="39" t="s">
        <v>103</v>
      </c>
      <c r="T33" s="42">
        <v>225162.66</v>
      </c>
      <c r="U33" s="43">
        <v>4</v>
      </c>
      <c r="V33" s="73"/>
      <c r="W33" s="42"/>
      <c r="X33" s="42"/>
      <c r="Y33" s="42"/>
      <c r="Z33" s="22" t="s">
        <v>65</v>
      </c>
    </row>
    <row r="34" spans="2:27" s="56" customFormat="1" ht="26.25" customHeight="1" thickBot="1" x14ac:dyDescent="0.3">
      <c r="B34" s="129" t="s">
        <v>105</v>
      </c>
      <c r="C34" s="130"/>
      <c r="D34" s="130"/>
      <c r="E34" s="131"/>
      <c r="F34" s="57"/>
      <c r="G34" s="58"/>
      <c r="H34" s="58">
        <f>SUM(H28:H33)</f>
        <v>56147250</v>
      </c>
      <c r="I34" s="59">
        <f>SUM(I28:I33)</f>
        <v>4</v>
      </c>
      <c r="J34" s="58"/>
      <c r="K34" s="58"/>
      <c r="L34" s="58">
        <f>SUM(L28:L33)</f>
        <v>56147250</v>
      </c>
      <c r="M34" s="74">
        <f>SUM(M28:M33)</f>
        <v>50652440.950000003</v>
      </c>
      <c r="N34" s="74">
        <f>SUM(N28:N33)</f>
        <v>51037368.170000002</v>
      </c>
      <c r="O34" s="58">
        <f>SUM(O28:O31)</f>
        <v>51037368.170000002</v>
      </c>
      <c r="P34" s="58"/>
      <c r="Q34" s="58"/>
      <c r="R34" s="58">
        <f>SUM(R28:R33)</f>
        <v>0</v>
      </c>
      <c r="S34" s="58"/>
      <c r="T34" s="58">
        <f>SUM(T28:T33)</f>
        <v>450325.32</v>
      </c>
      <c r="U34" s="60">
        <f>SUM(U28:U33)</f>
        <v>8</v>
      </c>
      <c r="V34" s="58"/>
      <c r="W34" s="58">
        <f>SUM(W28:W33)</f>
        <v>237219.94</v>
      </c>
      <c r="X34" s="60">
        <f>SUM(X28:X33)</f>
        <v>237219.94</v>
      </c>
      <c r="Y34" s="61"/>
      <c r="Z34" s="58"/>
    </row>
    <row r="35" spans="2:27" s="30" customFormat="1" ht="64.5" customHeight="1" x14ac:dyDescent="0.25">
      <c r="B35" s="159">
        <v>1</v>
      </c>
      <c r="C35" s="134" t="s">
        <v>106</v>
      </c>
      <c r="D35" s="136" t="s">
        <v>107</v>
      </c>
      <c r="E35" s="138">
        <v>38</v>
      </c>
      <c r="F35" s="138">
        <v>7529.7</v>
      </c>
      <c r="G35" s="22" t="s">
        <v>43</v>
      </c>
      <c r="H35" s="22">
        <v>6955390.7999999998</v>
      </c>
      <c r="I35" s="20">
        <v>1</v>
      </c>
      <c r="J35" s="157" t="s">
        <v>108</v>
      </c>
      <c r="K35" s="155" t="s">
        <v>109</v>
      </c>
      <c r="L35" s="22">
        <v>6955390.7999999998</v>
      </c>
      <c r="M35" s="19"/>
      <c r="N35" s="157">
        <v>9300672</v>
      </c>
      <c r="O35" s="22"/>
      <c r="P35" s="157" t="s">
        <v>110</v>
      </c>
      <c r="Q35" s="143" t="s">
        <v>111</v>
      </c>
      <c r="R35" s="143">
        <f>L35+L36-N35</f>
        <v>21701568</v>
      </c>
      <c r="S35" s="22"/>
      <c r="T35" s="22"/>
      <c r="U35" s="20"/>
      <c r="V35" s="19"/>
      <c r="W35" s="19"/>
      <c r="X35" s="24"/>
      <c r="Y35" s="24"/>
      <c r="Z35" s="19"/>
    </row>
    <row r="36" spans="2:27" s="30" customFormat="1" ht="73.5" customHeight="1" x14ac:dyDescent="0.25">
      <c r="B36" s="162"/>
      <c r="C36" s="135"/>
      <c r="D36" s="135"/>
      <c r="E36" s="135"/>
      <c r="F36" s="135"/>
      <c r="G36" s="22" t="s">
        <v>32</v>
      </c>
      <c r="H36" s="22">
        <v>24046849.199999999</v>
      </c>
      <c r="I36" s="20">
        <v>1</v>
      </c>
      <c r="J36" s="125"/>
      <c r="K36" s="156"/>
      <c r="L36" s="22">
        <v>24046849.199999999</v>
      </c>
      <c r="M36" s="19"/>
      <c r="N36" s="125"/>
      <c r="O36" s="22"/>
      <c r="P36" s="125"/>
      <c r="Q36" s="158"/>
      <c r="R36" s="158"/>
      <c r="S36" s="22" t="s">
        <v>0</v>
      </c>
      <c r="T36" s="22" t="s">
        <v>0</v>
      </c>
      <c r="U36" s="23" t="s">
        <v>0</v>
      </c>
      <c r="V36" s="19" t="s">
        <v>0</v>
      </c>
      <c r="W36" s="19" t="s">
        <v>0</v>
      </c>
      <c r="X36" s="24" t="s">
        <v>0</v>
      </c>
      <c r="Y36" s="24" t="s">
        <v>0</v>
      </c>
      <c r="Z36" s="19" t="s">
        <v>0</v>
      </c>
    </row>
    <row r="37" spans="2:27" s="30" customFormat="1" ht="42.75" customHeight="1" x14ac:dyDescent="0.25">
      <c r="B37" s="159">
        <v>1</v>
      </c>
      <c r="C37" s="134" t="s">
        <v>106</v>
      </c>
      <c r="D37" s="136" t="s">
        <v>112</v>
      </c>
      <c r="E37" s="138">
        <v>18</v>
      </c>
      <c r="F37" s="140">
        <v>1688.8</v>
      </c>
      <c r="G37" s="22" t="s">
        <v>43</v>
      </c>
      <c r="H37" s="124">
        <v>9332842.8000000007</v>
      </c>
      <c r="I37" s="20">
        <v>1</v>
      </c>
      <c r="J37" s="124" t="s">
        <v>113</v>
      </c>
      <c r="K37" s="153" t="s">
        <v>114</v>
      </c>
      <c r="L37" s="19">
        <v>3044625.6</v>
      </c>
      <c r="M37" s="19"/>
      <c r="N37" s="124">
        <v>2799852.84</v>
      </c>
      <c r="O37" s="124"/>
      <c r="P37" s="124" t="s">
        <v>115</v>
      </c>
      <c r="Q37" s="124" t="s">
        <v>40</v>
      </c>
      <c r="R37" s="124">
        <f>L37+L38-N37</f>
        <v>6532989.9600000009</v>
      </c>
      <c r="S37" s="22"/>
      <c r="T37" s="22"/>
      <c r="U37" s="23"/>
      <c r="V37" s="19"/>
      <c r="W37" s="19"/>
      <c r="X37" s="24"/>
      <c r="Y37" s="24"/>
      <c r="Z37" s="19"/>
    </row>
    <row r="38" spans="2:27" s="30" customFormat="1" ht="47.25" customHeight="1" thickBot="1" x14ac:dyDescent="0.3">
      <c r="B38" s="160"/>
      <c r="C38" s="148"/>
      <c r="D38" s="150"/>
      <c r="E38" s="152"/>
      <c r="F38" s="161"/>
      <c r="G38" s="39" t="s">
        <v>32</v>
      </c>
      <c r="H38" s="145"/>
      <c r="I38" s="54">
        <v>1</v>
      </c>
      <c r="J38" s="145"/>
      <c r="K38" s="154"/>
      <c r="L38" s="42">
        <v>6288217.2000000002</v>
      </c>
      <c r="M38" s="42"/>
      <c r="N38" s="145"/>
      <c r="O38" s="145"/>
      <c r="P38" s="145"/>
      <c r="Q38" s="145"/>
      <c r="R38" s="145"/>
      <c r="S38" s="39"/>
      <c r="T38" s="39"/>
      <c r="U38" s="43"/>
      <c r="V38" s="42"/>
      <c r="W38" s="42"/>
      <c r="X38" s="44"/>
      <c r="Y38" s="44"/>
      <c r="Z38" s="42"/>
    </row>
    <row r="39" spans="2:27" s="56" customFormat="1" ht="26.25" customHeight="1" thickBot="1" x14ac:dyDescent="0.3">
      <c r="B39" s="129" t="s">
        <v>116</v>
      </c>
      <c r="C39" s="130"/>
      <c r="D39" s="130"/>
      <c r="E39" s="131"/>
      <c r="F39" s="57"/>
      <c r="G39" s="58"/>
      <c r="H39" s="58">
        <f>SUM(H37)</f>
        <v>9332842.8000000007</v>
      </c>
      <c r="I39" s="59">
        <f>SUM(I37:I38)</f>
        <v>2</v>
      </c>
      <c r="J39" s="58"/>
      <c r="K39" s="58"/>
      <c r="L39" s="58">
        <f>SUM(L35:L38)</f>
        <v>40335082.800000004</v>
      </c>
      <c r="M39" s="58"/>
      <c r="N39" s="58">
        <v>0</v>
      </c>
      <c r="O39" s="58">
        <f>SUM(O35:O38)</f>
        <v>0</v>
      </c>
      <c r="P39" s="58"/>
      <c r="Q39" s="58"/>
      <c r="R39" s="58">
        <f>SUM(R35:R38)</f>
        <v>28234557.960000001</v>
      </c>
      <c r="S39" s="58"/>
      <c r="T39" s="58">
        <f>SUM(T35:T38)</f>
        <v>0</v>
      </c>
      <c r="U39" s="60">
        <f>SUM(U35:U38)</f>
        <v>0</v>
      </c>
      <c r="V39" s="58"/>
      <c r="W39" s="58">
        <f>SUM(W35:W38)</f>
        <v>0</v>
      </c>
      <c r="X39" s="58">
        <f>SUM(X35:X38)</f>
        <v>0</v>
      </c>
      <c r="Y39" s="61"/>
      <c r="Z39" s="62"/>
    </row>
    <row r="40" spans="2:27" s="30" customFormat="1" ht="63.75" customHeight="1" x14ac:dyDescent="0.25">
      <c r="B40" s="146">
        <v>1</v>
      </c>
      <c r="C40" s="148" t="s">
        <v>117</v>
      </c>
      <c r="D40" s="150" t="s">
        <v>118</v>
      </c>
      <c r="E40" s="152">
        <v>10</v>
      </c>
      <c r="F40" s="152">
        <v>3198.1</v>
      </c>
      <c r="G40" s="22" t="s">
        <v>43</v>
      </c>
      <c r="H40" s="22">
        <v>6635360.4000000004</v>
      </c>
      <c r="I40" s="20">
        <v>1</v>
      </c>
      <c r="J40" s="22" t="s">
        <v>119</v>
      </c>
      <c r="K40" s="22" t="s">
        <v>120</v>
      </c>
      <c r="L40" s="22">
        <v>6635360.4000000004</v>
      </c>
      <c r="M40" s="22">
        <v>6108734.5999999996</v>
      </c>
      <c r="N40" s="22">
        <v>1832620.38</v>
      </c>
      <c r="O40" s="22">
        <v>4813208.2</v>
      </c>
      <c r="P40" s="22" t="s">
        <v>121</v>
      </c>
      <c r="Q40" s="21" t="s">
        <v>30</v>
      </c>
      <c r="R40" s="21">
        <f>O40-N40</f>
        <v>2980587.8200000003</v>
      </c>
      <c r="S40" s="22"/>
      <c r="T40" s="22"/>
      <c r="U40" s="20"/>
      <c r="V40" s="22"/>
      <c r="W40" s="22"/>
      <c r="X40" s="24"/>
      <c r="Y40" s="24"/>
      <c r="Z40" s="22"/>
    </row>
    <row r="41" spans="2:27" s="30" customFormat="1" ht="61.5" customHeight="1" x14ac:dyDescent="0.25">
      <c r="B41" s="147"/>
      <c r="C41" s="149"/>
      <c r="D41" s="151"/>
      <c r="E41" s="151"/>
      <c r="F41" s="151"/>
      <c r="G41" s="39" t="s">
        <v>32</v>
      </c>
      <c r="H41" s="39">
        <v>25694868</v>
      </c>
      <c r="I41" s="54">
        <v>1</v>
      </c>
      <c r="J41" s="22" t="s">
        <v>122</v>
      </c>
      <c r="K41" s="39" t="s">
        <v>123</v>
      </c>
      <c r="L41" s="39">
        <v>25694868</v>
      </c>
      <c r="M41" s="19"/>
      <c r="N41" s="21">
        <v>7708460.4000000004</v>
      </c>
      <c r="O41" s="19">
        <v>20798018.600000001</v>
      </c>
      <c r="P41" s="19" t="s">
        <v>124</v>
      </c>
      <c r="Q41" s="21" t="s">
        <v>30</v>
      </c>
      <c r="R41" s="21">
        <f>O41-N41</f>
        <v>13089558.200000001</v>
      </c>
      <c r="S41" s="39"/>
      <c r="T41" s="39"/>
      <c r="U41" s="43"/>
      <c r="V41" s="42"/>
      <c r="W41" s="42"/>
      <c r="X41" s="44"/>
      <c r="Y41" s="44"/>
      <c r="Z41" s="42"/>
      <c r="AA41" s="75"/>
    </row>
    <row r="42" spans="2:27" s="30" customFormat="1" ht="65.25" customHeight="1" x14ac:dyDescent="0.25">
      <c r="B42" s="15">
        <v>2</v>
      </c>
      <c r="C42" s="70" t="s">
        <v>117</v>
      </c>
      <c r="D42" s="51" t="s">
        <v>118</v>
      </c>
      <c r="E42" s="16">
        <v>23</v>
      </c>
      <c r="F42" s="31">
        <v>1767.4</v>
      </c>
      <c r="G42" s="19" t="s">
        <v>43</v>
      </c>
      <c r="H42" s="19">
        <v>3966159.6</v>
      </c>
      <c r="I42" s="23">
        <v>1</v>
      </c>
      <c r="J42" s="19" t="s">
        <v>125</v>
      </c>
      <c r="K42" s="19" t="s">
        <v>126</v>
      </c>
      <c r="L42" s="19">
        <v>3966159.6</v>
      </c>
      <c r="M42" s="22"/>
      <c r="N42" s="21">
        <v>1189847.8799999999</v>
      </c>
      <c r="O42" s="19">
        <v>2337850.4</v>
      </c>
      <c r="P42" s="19" t="s">
        <v>127</v>
      </c>
      <c r="Q42" s="21" t="s">
        <v>30</v>
      </c>
      <c r="R42" s="21">
        <f>L42-N42</f>
        <v>2776311.72</v>
      </c>
      <c r="S42" s="19"/>
      <c r="T42" s="19"/>
      <c r="U42" s="23"/>
      <c r="V42" s="19"/>
      <c r="W42" s="19"/>
      <c r="X42" s="19"/>
      <c r="Y42" s="19"/>
      <c r="Z42" s="19"/>
      <c r="AA42" s="75"/>
    </row>
    <row r="43" spans="2:27" s="30" customFormat="1" ht="68.25" customHeight="1" thickBot="1" x14ac:dyDescent="0.3">
      <c r="B43" s="34">
        <v>3</v>
      </c>
      <c r="C43" s="70" t="s">
        <v>117</v>
      </c>
      <c r="D43" s="70" t="s">
        <v>128</v>
      </c>
      <c r="E43" s="70" t="s">
        <v>129</v>
      </c>
      <c r="F43" s="31">
        <v>586.6</v>
      </c>
      <c r="G43" s="42" t="s">
        <v>32</v>
      </c>
      <c r="H43" s="42">
        <v>9120163.1999999993</v>
      </c>
      <c r="I43" s="43">
        <v>1</v>
      </c>
      <c r="J43" s="42" t="s">
        <v>130</v>
      </c>
      <c r="K43" s="42" t="s">
        <v>126</v>
      </c>
      <c r="L43" s="42">
        <v>9120163.1999999993</v>
      </c>
      <c r="M43" s="39"/>
      <c r="N43" s="21">
        <f>4196426.9-1460377.94</f>
        <v>2736048.9600000004</v>
      </c>
      <c r="O43" s="19">
        <v>7562561.4000000004</v>
      </c>
      <c r="P43" s="19" t="s">
        <v>131</v>
      </c>
      <c r="Q43" s="21" t="s">
        <v>30</v>
      </c>
      <c r="R43" s="21">
        <f>L43-N43</f>
        <v>6384114.2399999984</v>
      </c>
      <c r="S43" s="42"/>
      <c r="T43" s="42"/>
      <c r="U43" s="43"/>
      <c r="V43" s="42"/>
      <c r="W43" s="42"/>
      <c r="X43" s="42"/>
      <c r="Y43" s="42"/>
      <c r="Z43" s="42"/>
      <c r="AA43" s="75"/>
    </row>
    <row r="44" spans="2:27" s="56" customFormat="1" ht="26.25" customHeight="1" thickBot="1" x14ac:dyDescent="0.3">
      <c r="B44" s="129" t="s">
        <v>132</v>
      </c>
      <c r="C44" s="130"/>
      <c r="D44" s="130"/>
      <c r="E44" s="142"/>
      <c r="F44" s="76"/>
      <c r="G44" s="58"/>
      <c r="H44" s="58">
        <f>SUM(H41:H43)</f>
        <v>38781190.799999997</v>
      </c>
      <c r="I44" s="59">
        <f>SUM(I41:I43)</f>
        <v>3</v>
      </c>
      <c r="J44" s="58"/>
      <c r="K44" s="58"/>
      <c r="L44" s="58">
        <f>SUM(L40:L43)</f>
        <v>45416551.200000003</v>
      </c>
      <c r="M44" s="58"/>
      <c r="N44" s="58">
        <f>N40</f>
        <v>1832620.38</v>
      </c>
      <c r="O44" s="77">
        <f>SUM(O40:O43)</f>
        <v>35511638.600000001</v>
      </c>
      <c r="P44" s="58"/>
      <c r="Q44" s="58"/>
      <c r="R44" s="58">
        <f>SUM(R40:R43)</f>
        <v>25230571.98</v>
      </c>
      <c r="S44" s="58"/>
      <c r="T44" s="58">
        <f>SUM(T40:T41)</f>
        <v>0</v>
      </c>
      <c r="U44" s="60">
        <f>SUM(U40:U41)</f>
        <v>0</v>
      </c>
      <c r="V44" s="58"/>
      <c r="W44" s="58">
        <f>SUM(W40:W41)</f>
        <v>0</v>
      </c>
      <c r="X44" s="60">
        <f>SUM(X40:X41)</f>
        <v>0</v>
      </c>
      <c r="Y44" s="61"/>
      <c r="Z44" s="58"/>
    </row>
    <row r="45" spans="2:27" s="14" customFormat="1" ht="63" hidden="1" customHeight="1" thickBot="1" x14ac:dyDescent="0.3">
      <c r="B45" s="15">
        <v>1</v>
      </c>
      <c r="C45" s="16" t="s">
        <v>133</v>
      </c>
      <c r="D45" s="78" t="s">
        <v>134</v>
      </c>
      <c r="E45" s="32" t="s">
        <v>135</v>
      </c>
      <c r="F45" s="31">
        <v>2875.6</v>
      </c>
      <c r="G45" s="22"/>
      <c r="H45" s="22"/>
      <c r="I45" s="20"/>
      <c r="J45" s="22"/>
      <c r="K45" s="22"/>
      <c r="L45" s="22"/>
      <c r="M45" s="22"/>
      <c r="N45" s="22"/>
      <c r="O45" s="22"/>
      <c r="P45" s="21"/>
      <c r="Q45" s="22"/>
      <c r="R45" s="22"/>
      <c r="S45" s="22" t="s">
        <v>136</v>
      </c>
      <c r="T45" s="22">
        <v>600000</v>
      </c>
      <c r="U45" s="23">
        <v>2</v>
      </c>
      <c r="V45" s="19"/>
      <c r="W45" s="19"/>
      <c r="X45" s="24"/>
      <c r="Y45" s="24"/>
      <c r="Z45" s="22" t="s">
        <v>65</v>
      </c>
    </row>
    <row r="46" spans="2:27" s="14" customFormat="1" ht="57.75" hidden="1" customHeight="1" x14ac:dyDescent="0.25">
      <c r="B46" s="15">
        <v>2</v>
      </c>
      <c r="C46" s="16" t="s">
        <v>133</v>
      </c>
      <c r="D46" s="78" t="s">
        <v>137</v>
      </c>
      <c r="E46" s="18">
        <v>3</v>
      </c>
      <c r="F46" s="31">
        <v>1238.9000000000001</v>
      </c>
      <c r="G46" s="19" t="s">
        <v>43</v>
      </c>
      <c r="H46" s="19">
        <v>12390799.199999999</v>
      </c>
      <c r="I46" s="23">
        <v>1</v>
      </c>
      <c r="J46" s="22" t="s">
        <v>138</v>
      </c>
      <c r="K46" s="22"/>
      <c r="L46" s="19">
        <v>13718870.4</v>
      </c>
      <c r="M46" s="19">
        <v>12390799.199999999</v>
      </c>
      <c r="N46" s="19">
        <v>3717239.76</v>
      </c>
      <c r="O46" s="19"/>
      <c r="P46" s="41" t="s">
        <v>139</v>
      </c>
      <c r="Q46" s="79" t="s">
        <v>140</v>
      </c>
      <c r="R46" s="19">
        <f>M46-N46</f>
        <v>8673559.4399999995</v>
      </c>
      <c r="S46" s="19"/>
      <c r="T46" s="19"/>
      <c r="U46" s="23"/>
      <c r="V46" s="19"/>
      <c r="W46" s="19"/>
      <c r="X46" s="19"/>
      <c r="Y46" s="19"/>
      <c r="Z46" s="19"/>
    </row>
    <row r="47" spans="2:27" s="14" customFormat="1" ht="66.75" hidden="1" customHeight="1" thickBot="1" x14ac:dyDescent="0.3">
      <c r="B47" s="80">
        <v>3</v>
      </c>
      <c r="C47" s="70" t="s">
        <v>133</v>
      </c>
      <c r="D47" s="81" t="s">
        <v>137</v>
      </c>
      <c r="E47" s="71">
        <v>15</v>
      </c>
      <c r="F47" s="53">
        <v>844</v>
      </c>
      <c r="G47" s="42" t="s">
        <v>43</v>
      </c>
      <c r="H47" s="42">
        <v>11756572.27</v>
      </c>
      <c r="I47" s="43">
        <v>1</v>
      </c>
      <c r="J47" s="22" t="s">
        <v>141</v>
      </c>
      <c r="K47" s="39"/>
      <c r="L47" s="42">
        <v>13022792.4</v>
      </c>
      <c r="M47" s="42">
        <v>11756572.27</v>
      </c>
      <c r="N47" s="42">
        <v>3526971.68</v>
      </c>
      <c r="O47" s="42"/>
      <c r="P47" s="41" t="s">
        <v>142</v>
      </c>
      <c r="Q47" s="79" t="s">
        <v>140</v>
      </c>
      <c r="R47" s="19">
        <f>M47-N47</f>
        <v>8229600.5899999999</v>
      </c>
      <c r="S47" s="42"/>
      <c r="T47" s="42"/>
      <c r="U47" s="43"/>
      <c r="V47" s="42"/>
      <c r="W47" s="42"/>
      <c r="X47" s="42"/>
      <c r="Y47" s="42"/>
      <c r="Z47" s="42"/>
    </row>
    <row r="48" spans="2:27" s="56" customFormat="1" ht="33.75" hidden="1" customHeight="1" thickBot="1" x14ac:dyDescent="0.3">
      <c r="B48" s="129" t="s">
        <v>143</v>
      </c>
      <c r="C48" s="130"/>
      <c r="D48" s="130"/>
      <c r="E48" s="131"/>
      <c r="F48" s="57"/>
      <c r="G48" s="58"/>
      <c r="H48" s="58">
        <f>SUM(H45:H45)</f>
        <v>0</v>
      </c>
      <c r="I48" s="59">
        <f>SUM(I45:I45)</f>
        <v>0</v>
      </c>
      <c r="J48" s="58"/>
      <c r="K48" s="58"/>
      <c r="L48" s="58">
        <f>SUM(L45:L45)</f>
        <v>0</v>
      </c>
      <c r="M48" s="58"/>
      <c r="N48" s="58">
        <f>SUM(N46:N47)</f>
        <v>7244211.4399999995</v>
      </c>
      <c r="O48" s="58">
        <f>SUM(O45:O45)</f>
        <v>0</v>
      </c>
      <c r="P48" s="58"/>
      <c r="Q48" s="58"/>
      <c r="R48" s="58">
        <f>SUM(R46:R47)</f>
        <v>16903160.030000001</v>
      </c>
      <c r="S48" s="58"/>
      <c r="T48" s="58">
        <f>SUM(T45:T45)</f>
        <v>600000</v>
      </c>
      <c r="U48" s="60">
        <f>SUM(U45:U45)</f>
        <v>2</v>
      </c>
      <c r="V48" s="58"/>
      <c r="W48" s="58">
        <f>SUM(W45:W45)</f>
        <v>0</v>
      </c>
      <c r="X48" s="58">
        <f>SUM(X45:X45)</f>
        <v>0</v>
      </c>
      <c r="Y48" s="61"/>
      <c r="Z48" s="62"/>
    </row>
    <row r="49" spans="2:28" s="14" customFormat="1" ht="48.75" customHeight="1" x14ac:dyDescent="0.25">
      <c r="B49" s="15">
        <v>1</v>
      </c>
      <c r="C49" s="16" t="s">
        <v>144</v>
      </c>
      <c r="D49" s="78" t="s">
        <v>145</v>
      </c>
      <c r="E49" s="32">
        <v>6</v>
      </c>
      <c r="F49" s="31">
        <v>2039.3</v>
      </c>
      <c r="G49" s="22"/>
      <c r="H49" s="22"/>
      <c r="I49" s="20"/>
      <c r="J49" s="22"/>
      <c r="K49" s="22"/>
      <c r="L49" s="22"/>
      <c r="M49" s="22"/>
      <c r="N49" s="22"/>
      <c r="O49" s="22"/>
      <c r="P49" s="22"/>
      <c r="Q49" s="19"/>
      <c r="R49" s="22">
        <f t="shared" ref="R49:R54" si="1">L49-N49</f>
        <v>0</v>
      </c>
      <c r="S49" s="22" t="s">
        <v>103</v>
      </c>
      <c r="T49" s="22">
        <v>487873.3</v>
      </c>
      <c r="U49" s="23">
        <v>4</v>
      </c>
      <c r="V49" s="143" t="s">
        <v>41</v>
      </c>
      <c r="W49" s="19">
        <v>487873.3</v>
      </c>
      <c r="X49" s="24"/>
      <c r="Y49" s="24"/>
      <c r="Z49" s="19" t="s">
        <v>40</v>
      </c>
    </row>
    <row r="50" spans="2:28" s="14" customFormat="1" ht="49.5" customHeight="1" x14ac:dyDescent="0.25">
      <c r="B50" s="34">
        <v>2</v>
      </c>
      <c r="C50" s="70" t="s">
        <v>144</v>
      </c>
      <c r="D50" s="81" t="s">
        <v>146</v>
      </c>
      <c r="E50" s="71">
        <v>17</v>
      </c>
      <c r="F50" s="53">
        <v>3328.4</v>
      </c>
      <c r="G50" s="42"/>
      <c r="H50" s="42"/>
      <c r="I50" s="43"/>
      <c r="J50" s="39"/>
      <c r="K50" s="39"/>
      <c r="L50" s="42"/>
      <c r="M50" s="42"/>
      <c r="N50" s="42"/>
      <c r="O50" s="42"/>
      <c r="P50" s="42"/>
      <c r="Q50" s="42"/>
      <c r="R50" s="19">
        <f t="shared" si="1"/>
        <v>0</v>
      </c>
      <c r="S50" s="42" t="s">
        <v>147</v>
      </c>
      <c r="T50" s="42">
        <v>382274.24</v>
      </c>
      <c r="U50" s="43">
        <v>1</v>
      </c>
      <c r="V50" s="144"/>
      <c r="W50" s="42">
        <v>382274.24</v>
      </c>
      <c r="X50" s="19"/>
      <c r="Y50" s="19"/>
      <c r="Z50" s="42" t="s">
        <v>40</v>
      </c>
    </row>
    <row r="51" spans="2:28" s="30" customFormat="1" ht="30.75" customHeight="1" x14ac:dyDescent="0.25">
      <c r="B51" s="132">
        <v>3</v>
      </c>
      <c r="C51" s="134" t="s">
        <v>144</v>
      </c>
      <c r="D51" s="136" t="s">
        <v>148</v>
      </c>
      <c r="E51" s="138">
        <v>14</v>
      </c>
      <c r="F51" s="140">
        <v>726.69999999999993</v>
      </c>
      <c r="G51" s="42" t="s">
        <v>36</v>
      </c>
      <c r="H51" s="42">
        <v>1068823.0900000001</v>
      </c>
      <c r="I51" s="43">
        <v>1</v>
      </c>
      <c r="J51" s="124" t="s">
        <v>149</v>
      </c>
      <c r="K51" s="124" t="s">
        <v>150</v>
      </c>
      <c r="L51" s="42">
        <v>1068823.0900000001</v>
      </c>
      <c r="M51" s="42"/>
      <c r="N51" s="42"/>
      <c r="O51" s="42">
        <v>763842.53</v>
      </c>
      <c r="P51" s="124" t="s">
        <v>151</v>
      </c>
      <c r="Q51" s="124" t="s">
        <v>30</v>
      </c>
      <c r="R51" s="39">
        <f t="shared" si="1"/>
        <v>1068823.0900000001</v>
      </c>
      <c r="S51" s="42"/>
      <c r="T51" s="42"/>
      <c r="U51" s="43"/>
      <c r="V51" s="41"/>
      <c r="W51" s="42"/>
      <c r="X51" s="19"/>
      <c r="Y51" s="19"/>
      <c r="Z51" s="42"/>
    </row>
    <row r="52" spans="2:28" s="15" customFormat="1" ht="33" customHeight="1" x14ac:dyDescent="0.25">
      <c r="B52" s="133"/>
      <c r="C52" s="135"/>
      <c r="D52" s="137"/>
      <c r="E52" s="139"/>
      <c r="F52" s="141"/>
      <c r="G52" s="42" t="s">
        <v>26</v>
      </c>
      <c r="H52" s="19">
        <v>1034476.69</v>
      </c>
      <c r="I52" s="23">
        <v>1</v>
      </c>
      <c r="J52" s="125"/>
      <c r="K52" s="125"/>
      <c r="L52" s="19">
        <v>1034476.69</v>
      </c>
      <c r="M52" s="19"/>
      <c r="N52" s="19"/>
      <c r="O52" s="42">
        <v>746534.29</v>
      </c>
      <c r="P52" s="125"/>
      <c r="Q52" s="125"/>
      <c r="R52" s="39">
        <f t="shared" si="1"/>
        <v>1034476.69</v>
      </c>
      <c r="S52" s="19"/>
      <c r="T52" s="19"/>
      <c r="U52" s="23"/>
      <c r="V52" s="41"/>
      <c r="W52" s="19"/>
      <c r="X52" s="19"/>
      <c r="Y52" s="19"/>
      <c r="Z52" s="19"/>
    </row>
    <row r="53" spans="2:28" s="15" customFormat="1" ht="35.25" customHeight="1" x14ac:dyDescent="0.25">
      <c r="B53" s="132">
        <v>4</v>
      </c>
      <c r="C53" s="134" t="s">
        <v>144</v>
      </c>
      <c r="D53" s="136" t="s">
        <v>148</v>
      </c>
      <c r="E53" s="138">
        <v>15</v>
      </c>
      <c r="F53" s="140">
        <v>741.6</v>
      </c>
      <c r="G53" s="42" t="s">
        <v>36</v>
      </c>
      <c r="H53" s="42">
        <v>1068823.0900000001</v>
      </c>
      <c r="I53" s="23">
        <v>1</v>
      </c>
      <c r="J53" s="124" t="s">
        <v>152</v>
      </c>
      <c r="K53" s="124" t="s">
        <v>150</v>
      </c>
      <c r="L53" s="19">
        <v>1068823.0900000001</v>
      </c>
      <c r="M53" s="19"/>
      <c r="N53" s="19"/>
      <c r="O53" s="42">
        <v>763842.53</v>
      </c>
      <c r="P53" s="124" t="s">
        <v>153</v>
      </c>
      <c r="Q53" s="124" t="s">
        <v>30</v>
      </c>
      <c r="R53" s="39">
        <f t="shared" si="1"/>
        <v>1068823.0900000001</v>
      </c>
      <c r="S53" s="19"/>
      <c r="T53" s="19"/>
      <c r="U53" s="23"/>
      <c r="V53" s="41"/>
      <c r="W53" s="19"/>
      <c r="X53" s="19"/>
      <c r="Y53" s="19"/>
      <c r="Z53" s="19"/>
    </row>
    <row r="54" spans="2:28" s="15" customFormat="1" ht="33" customHeight="1" x14ac:dyDescent="0.25">
      <c r="B54" s="133"/>
      <c r="C54" s="135"/>
      <c r="D54" s="137"/>
      <c r="E54" s="139"/>
      <c r="F54" s="141"/>
      <c r="G54" s="19" t="s">
        <v>26</v>
      </c>
      <c r="H54" s="19">
        <v>1034476.69</v>
      </c>
      <c r="I54" s="23">
        <v>1</v>
      </c>
      <c r="J54" s="125"/>
      <c r="K54" s="125"/>
      <c r="L54" s="19">
        <v>1034476.69</v>
      </c>
      <c r="M54" s="19"/>
      <c r="N54" s="19"/>
      <c r="O54" s="19">
        <v>757631.29</v>
      </c>
      <c r="P54" s="125"/>
      <c r="Q54" s="125"/>
      <c r="R54" s="39">
        <f t="shared" si="1"/>
        <v>1034476.69</v>
      </c>
      <c r="S54" s="19"/>
      <c r="T54" s="19"/>
      <c r="U54" s="23"/>
      <c r="V54" s="41"/>
      <c r="W54" s="19"/>
      <c r="X54" s="19"/>
      <c r="Y54" s="19"/>
      <c r="Z54" s="19"/>
    </row>
    <row r="55" spans="2:28" s="56" customFormat="1" ht="26.25" customHeight="1" thickBot="1" x14ac:dyDescent="0.3">
      <c r="B55" s="126" t="s">
        <v>154</v>
      </c>
      <c r="C55" s="127"/>
      <c r="D55" s="127"/>
      <c r="E55" s="128"/>
      <c r="F55" s="82"/>
      <c r="G55" s="83"/>
      <c r="H55" s="83">
        <f>SUM(H49:H54)</f>
        <v>4206599.5600000005</v>
      </c>
      <c r="I55" s="84">
        <f>SUM(I49:I54)</f>
        <v>4</v>
      </c>
      <c r="J55" s="83"/>
      <c r="K55" s="83"/>
      <c r="L55" s="83">
        <f>SUM(L49:L54)</f>
        <v>4206599.5600000005</v>
      </c>
      <c r="M55" s="83"/>
      <c r="N55" s="83">
        <f>SUM(N49:N54)</f>
        <v>0</v>
      </c>
      <c r="O55" s="83">
        <f>SUM(O49:O53)</f>
        <v>2274219.35</v>
      </c>
      <c r="P55" s="83"/>
      <c r="Q55" s="83"/>
      <c r="R55" s="83">
        <f>SUM(R49:R54)</f>
        <v>4206599.5600000005</v>
      </c>
      <c r="S55" s="83"/>
      <c r="T55" s="83">
        <f>SUM(T49:T54)</f>
        <v>870147.54</v>
      </c>
      <c r="U55" s="85">
        <f>SUM(U49:U54)</f>
        <v>5</v>
      </c>
      <c r="V55" s="83"/>
      <c r="W55" s="83">
        <f>SUM(W49:W54)</f>
        <v>870147.54</v>
      </c>
      <c r="X55" s="83">
        <f>SUM(X49:X54)</f>
        <v>0</v>
      </c>
      <c r="Y55" s="86"/>
      <c r="Z55" s="83"/>
    </row>
    <row r="56" spans="2:28" s="95" customFormat="1" ht="37.5" customHeight="1" thickBot="1" x14ac:dyDescent="0.3">
      <c r="B56" s="129" t="s">
        <v>155</v>
      </c>
      <c r="C56" s="130"/>
      <c r="D56" s="130"/>
      <c r="E56" s="131"/>
      <c r="F56" s="87"/>
      <c r="G56" s="87" t="s">
        <v>0</v>
      </c>
      <c r="H56" s="88">
        <f>H15+H27+H34+H39+H44+H48+H55</f>
        <v>175964243.40000001</v>
      </c>
      <c r="I56" s="89">
        <f>I15+I27+I34+I39+I44+I48+I55</f>
        <v>27</v>
      </c>
      <c r="J56" s="88"/>
      <c r="K56" s="88"/>
      <c r="L56" s="88">
        <f>L15+L27+L34+L39+L44+L48+L55</f>
        <v>194695928.25</v>
      </c>
      <c r="M56" s="88">
        <f>L6+L7+L8+L10+L11+L12+L13+L14+L27+M28+M29+M30+M31+L39+L41+L42+L43+L55</f>
        <v>182565758.79999998</v>
      </c>
      <c r="N56" s="88">
        <f>N15+N27+N34+N39+N44+N55</f>
        <v>59867895.540000007</v>
      </c>
      <c r="O56" s="88">
        <f>O15+O27+O34+O39+O44+O48+O55</f>
        <v>118190749.85999998</v>
      </c>
      <c r="P56" s="90"/>
      <c r="Q56" s="90"/>
      <c r="R56" s="90">
        <f>R15+R27+R34+R39+R44+R55</f>
        <v>92788588.950000003</v>
      </c>
      <c r="S56" s="91"/>
      <c r="T56" s="88">
        <f>T15+T27+T34+T39+T44+T48+T55</f>
        <v>4147160.02</v>
      </c>
      <c r="U56" s="92">
        <f>U15+U27+U34+U39+U44+U48+U55</f>
        <v>24</v>
      </c>
      <c r="V56" s="90"/>
      <c r="W56" s="88">
        <f>W15+W27+W34+W39+W44+W48+W55</f>
        <v>1768666.77</v>
      </c>
      <c r="X56" s="88">
        <f>X15+X27+X34+X39+X44+X48+X55</f>
        <v>898519.23</v>
      </c>
      <c r="Y56" s="90"/>
      <c r="Z56" s="93"/>
      <c r="AA56" s="94"/>
      <c r="AB56" s="94"/>
    </row>
    <row r="57" spans="2:28" s="95" customFormat="1" x14ac:dyDescent="0.25">
      <c r="B57" s="96"/>
      <c r="C57" s="97"/>
      <c r="D57" s="97"/>
      <c r="F57" s="96"/>
      <c r="G57" s="96"/>
      <c r="H57" s="98"/>
      <c r="I57" s="99"/>
      <c r="J57" s="96"/>
      <c r="K57" s="96"/>
      <c r="L57" s="100"/>
      <c r="M57" s="100"/>
      <c r="N57" s="100"/>
      <c r="O57" s="100"/>
      <c r="P57" s="96"/>
      <c r="Q57" s="96"/>
      <c r="R57" s="96"/>
      <c r="S57" s="96"/>
      <c r="T57" s="98"/>
      <c r="U57" s="99"/>
      <c r="V57" s="96"/>
      <c r="W57" s="96"/>
      <c r="X57" s="100"/>
      <c r="Y57" s="96"/>
      <c r="Z57" s="96"/>
      <c r="AA57" s="94"/>
      <c r="AB57" s="94"/>
    </row>
    <row r="58" spans="2:28" s="95" customFormat="1" x14ac:dyDescent="0.25">
      <c r="B58" s="96"/>
      <c r="C58" s="97"/>
      <c r="D58" s="101"/>
      <c r="E58" s="102">
        <v>167</v>
      </c>
      <c r="F58" s="96"/>
      <c r="G58" s="96"/>
      <c r="H58" s="98"/>
      <c r="I58" s="99"/>
      <c r="J58" s="96"/>
      <c r="K58" s="96"/>
      <c r="L58" s="100"/>
      <c r="M58" s="100"/>
      <c r="N58" s="100"/>
      <c r="O58" s="100"/>
      <c r="P58" s="96"/>
      <c r="Q58" s="96"/>
      <c r="R58" s="96"/>
      <c r="S58" s="96"/>
      <c r="T58" s="98"/>
      <c r="U58" s="99"/>
      <c r="V58" s="96"/>
      <c r="W58" s="96"/>
      <c r="X58" s="100"/>
      <c r="Y58" s="96"/>
      <c r="Z58" s="96"/>
    </row>
    <row r="59" spans="2:28" s="95" customFormat="1" x14ac:dyDescent="0.25">
      <c r="B59" s="96"/>
      <c r="C59" s="97"/>
      <c r="D59" s="97"/>
      <c r="F59" s="96"/>
      <c r="G59" s="96"/>
      <c r="H59" s="98"/>
      <c r="I59" s="99"/>
      <c r="J59" s="96"/>
      <c r="K59" s="96"/>
      <c r="L59" s="103"/>
      <c r="M59" s="103"/>
      <c r="N59" s="103"/>
      <c r="O59" s="100"/>
      <c r="P59" s="96"/>
      <c r="Q59" s="96"/>
      <c r="R59" s="96"/>
      <c r="S59" s="96"/>
      <c r="T59" s="98"/>
      <c r="U59" s="99"/>
      <c r="V59" s="96"/>
      <c r="W59" s="96"/>
      <c r="X59" s="100"/>
      <c r="Y59" s="96"/>
      <c r="Z59" s="96"/>
    </row>
    <row r="60" spans="2:28" s="95" customFormat="1" x14ac:dyDescent="0.25">
      <c r="B60" s="96"/>
      <c r="C60" s="97"/>
      <c r="D60" s="104"/>
      <c r="F60" s="96"/>
      <c r="G60" s="96"/>
      <c r="H60" s="98"/>
      <c r="I60" s="99"/>
      <c r="J60" s="96"/>
      <c r="K60" s="96"/>
      <c r="L60" s="100"/>
      <c r="M60" s="100"/>
      <c r="N60" s="100"/>
      <c r="O60" s="100"/>
      <c r="P60" s="96"/>
      <c r="Q60" s="96"/>
      <c r="R60" s="96"/>
      <c r="S60" s="96"/>
      <c r="T60" s="98"/>
      <c r="U60" s="105"/>
      <c r="V60" s="96"/>
      <c r="W60" s="96"/>
      <c r="X60" s="100"/>
      <c r="Y60" s="96"/>
      <c r="Z60" s="96"/>
    </row>
    <row r="61" spans="2:28" s="95" customFormat="1" x14ac:dyDescent="0.25">
      <c r="B61" s="96"/>
      <c r="C61" s="97"/>
      <c r="D61" s="97"/>
      <c r="F61" s="96"/>
      <c r="G61" s="96"/>
      <c r="H61" s="98"/>
      <c r="I61" s="99"/>
      <c r="J61" s="96"/>
      <c r="K61" s="96"/>
      <c r="L61" s="100"/>
      <c r="M61" s="100"/>
      <c r="N61" s="100"/>
      <c r="O61" s="100"/>
      <c r="P61" s="96"/>
      <c r="Q61" s="96"/>
      <c r="R61" s="96"/>
      <c r="S61" s="96"/>
      <c r="T61" s="98"/>
      <c r="U61" s="99"/>
      <c r="V61" s="96"/>
      <c r="W61" s="96"/>
      <c r="X61" s="100"/>
      <c r="Y61" s="96"/>
      <c r="Z61" s="96"/>
    </row>
    <row r="62" spans="2:28" s="95" customFormat="1" x14ac:dyDescent="0.25">
      <c r="B62" s="96"/>
      <c r="C62" s="97"/>
      <c r="D62" s="97"/>
      <c r="F62" s="96"/>
      <c r="G62" s="96"/>
      <c r="H62" s="106" t="s">
        <v>0</v>
      </c>
      <c r="I62" s="99"/>
      <c r="J62" s="96"/>
      <c r="K62" s="96"/>
      <c r="L62" s="100"/>
      <c r="M62" s="100"/>
      <c r="N62" s="100"/>
      <c r="O62" s="100"/>
      <c r="P62" s="96"/>
      <c r="Q62" s="96"/>
      <c r="R62" s="96"/>
      <c r="S62" s="96"/>
      <c r="T62" s="98"/>
      <c r="U62" s="99"/>
      <c r="V62" s="96"/>
      <c r="W62" s="96"/>
      <c r="X62" s="100"/>
      <c r="Y62" s="96"/>
      <c r="Z62" s="96"/>
    </row>
    <row r="63" spans="2:28" s="95" customFormat="1" x14ac:dyDescent="0.25">
      <c r="B63" s="96"/>
      <c r="C63" s="97"/>
      <c r="D63" s="107"/>
      <c r="F63" s="96"/>
      <c r="G63" s="96"/>
      <c r="H63" s="98"/>
      <c r="I63" s="99"/>
      <c r="J63" s="96"/>
      <c r="K63" s="96"/>
      <c r="L63" s="100"/>
      <c r="M63" s="100"/>
      <c r="N63" s="100"/>
      <c r="O63" s="100"/>
      <c r="P63" s="96"/>
      <c r="Q63" s="96"/>
      <c r="R63" s="96"/>
      <c r="S63" s="96"/>
      <c r="T63" s="98"/>
      <c r="U63" s="99"/>
      <c r="V63" s="96"/>
      <c r="W63" s="96"/>
      <c r="X63" s="100"/>
      <c r="Y63" s="96"/>
      <c r="Z63" s="96"/>
    </row>
    <row r="64" spans="2:28" s="95" customFormat="1" x14ac:dyDescent="0.25">
      <c r="B64" s="96"/>
      <c r="C64" s="108"/>
      <c r="D64" s="109"/>
      <c r="F64" s="96"/>
      <c r="G64" s="96"/>
      <c r="H64" s="98"/>
      <c r="I64" s="99"/>
      <c r="J64" s="96"/>
      <c r="K64" s="96"/>
      <c r="L64" s="100"/>
      <c r="M64" s="100"/>
      <c r="N64" s="100"/>
      <c r="O64" s="100"/>
      <c r="P64" s="96"/>
      <c r="Q64" s="96"/>
      <c r="R64" s="96"/>
      <c r="S64" s="96"/>
      <c r="T64" s="98"/>
      <c r="U64" s="99"/>
      <c r="V64" s="96"/>
      <c r="W64" s="96"/>
      <c r="X64" s="100"/>
      <c r="Y64" s="96"/>
      <c r="Z64" s="96"/>
    </row>
    <row r="65" spans="2:26" s="95" customFormat="1" x14ac:dyDescent="0.25">
      <c r="B65" s="96"/>
      <c r="C65" s="110"/>
      <c r="D65" s="109"/>
      <c r="F65" s="96"/>
      <c r="G65" s="96"/>
      <c r="H65" s="98"/>
      <c r="I65" s="99"/>
      <c r="J65" s="96"/>
      <c r="K65" s="96"/>
      <c r="L65" s="100"/>
      <c r="M65" s="100"/>
      <c r="N65" s="100"/>
      <c r="O65" s="100"/>
      <c r="P65" s="96"/>
      <c r="Q65" s="96"/>
      <c r="R65" s="96"/>
      <c r="S65" s="96"/>
      <c r="T65" s="98"/>
      <c r="U65" s="99"/>
      <c r="V65" s="96"/>
      <c r="W65" s="96"/>
      <c r="X65" s="100"/>
      <c r="Y65" s="96"/>
      <c r="Z65" s="96"/>
    </row>
    <row r="66" spans="2:26" s="95" customFormat="1" x14ac:dyDescent="0.25">
      <c r="B66" s="96"/>
      <c r="C66" s="97"/>
      <c r="D66" s="109"/>
      <c r="F66" s="96"/>
      <c r="G66" s="96"/>
      <c r="H66" s="98"/>
      <c r="I66" s="99"/>
      <c r="J66" s="96"/>
      <c r="K66" s="96"/>
      <c r="L66" s="100"/>
      <c r="M66" s="100"/>
      <c r="N66" s="100"/>
      <c r="O66" s="100"/>
      <c r="P66" s="96"/>
      <c r="Q66" s="96"/>
      <c r="R66" s="96"/>
      <c r="S66" s="96"/>
      <c r="T66" s="98"/>
      <c r="U66" s="99"/>
      <c r="V66" s="96"/>
      <c r="W66" s="96"/>
      <c r="X66" s="100"/>
      <c r="Y66" s="96"/>
      <c r="Z66" s="96"/>
    </row>
    <row r="67" spans="2:26" s="95" customFormat="1" x14ac:dyDescent="0.25">
      <c r="B67" s="96"/>
      <c r="C67" s="97"/>
      <c r="D67" s="109"/>
      <c r="F67" s="96"/>
      <c r="G67" s="96"/>
      <c r="H67" s="98"/>
      <c r="I67" s="99"/>
      <c r="J67" s="96"/>
      <c r="K67" s="96"/>
      <c r="L67" s="100"/>
      <c r="M67" s="100"/>
      <c r="N67" s="100"/>
      <c r="O67" s="100"/>
      <c r="P67" s="96"/>
      <c r="Q67" s="96"/>
      <c r="R67" s="96"/>
      <c r="S67" s="96"/>
      <c r="T67" s="98"/>
      <c r="U67" s="99"/>
      <c r="V67" s="96"/>
      <c r="W67" s="96"/>
      <c r="X67" s="100"/>
      <c r="Y67" s="96"/>
      <c r="Z67" s="96"/>
    </row>
    <row r="68" spans="2:26" s="95" customFormat="1" x14ac:dyDescent="0.25">
      <c r="B68" s="96"/>
      <c r="C68" s="111"/>
      <c r="D68" s="111"/>
      <c r="F68" s="96"/>
      <c r="G68" s="96"/>
      <c r="H68" s="98"/>
      <c r="I68" s="99"/>
      <c r="J68" s="96"/>
      <c r="K68" s="96"/>
      <c r="L68" s="100"/>
      <c r="M68" s="100"/>
      <c r="N68" s="100"/>
      <c r="O68" s="100"/>
      <c r="P68" s="96"/>
      <c r="Q68" s="96"/>
      <c r="R68" s="96"/>
      <c r="S68" s="96"/>
      <c r="T68" s="98"/>
      <c r="U68" s="99"/>
      <c r="V68" s="96"/>
      <c r="W68" s="96"/>
      <c r="X68" s="100"/>
      <c r="Y68" s="96"/>
      <c r="Z68" s="96"/>
    </row>
    <row r="69" spans="2:26" s="114" customFormat="1" x14ac:dyDescent="0.25">
      <c r="B69" s="112"/>
      <c r="C69" s="97"/>
      <c r="D69" s="113"/>
      <c r="F69" s="112"/>
      <c r="G69" s="112"/>
      <c r="H69" s="115"/>
      <c r="I69" s="116"/>
      <c r="J69" s="112"/>
      <c r="K69" s="112"/>
      <c r="L69" s="117"/>
      <c r="M69" s="117"/>
      <c r="N69" s="117"/>
      <c r="O69" s="117"/>
      <c r="P69" s="112"/>
      <c r="Q69" s="112"/>
      <c r="R69" s="112"/>
      <c r="S69" s="112"/>
      <c r="T69" s="115"/>
      <c r="U69" s="116"/>
      <c r="V69" s="112"/>
      <c r="W69" s="112"/>
      <c r="X69" s="117"/>
      <c r="Y69" s="112"/>
      <c r="Z69" s="112"/>
    </row>
    <row r="70" spans="2:26" s="95" customFormat="1" x14ac:dyDescent="0.25">
      <c r="B70" s="96"/>
      <c r="C70" s="118"/>
      <c r="D70" s="119"/>
      <c r="F70" s="96"/>
      <c r="G70" s="96"/>
      <c r="H70" s="98"/>
      <c r="I70" s="99"/>
      <c r="J70" s="96"/>
      <c r="K70" s="96"/>
      <c r="L70" s="100"/>
      <c r="M70" s="100"/>
      <c r="N70" s="100"/>
      <c r="O70" s="100"/>
      <c r="P70" s="96"/>
      <c r="Q70" s="96"/>
      <c r="R70" s="96"/>
      <c r="S70" s="96"/>
      <c r="T70" s="98"/>
      <c r="U70" s="99"/>
      <c r="V70" s="96"/>
      <c r="W70" s="96"/>
      <c r="X70" s="100"/>
      <c r="Y70" s="96"/>
      <c r="Z70" s="96"/>
    </row>
    <row r="71" spans="2:26" x14ac:dyDescent="0.25">
      <c r="C71" s="121"/>
      <c r="D71" s="121"/>
    </row>
    <row r="72" spans="2:26" x14ac:dyDescent="0.25">
      <c r="C72" s="121"/>
      <c r="D72" s="121"/>
    </row>
  </sheetData>
  <autoFilter ref="A5:AB5"/>
  <mergeCells count="78">
    <mergeCell ref="B1:Z1"/>
    <mergeCell ref="B2:B5"/>
    <mergeCell ref="C2:C5"/>
    <mergeCell ref="D2:D5"/>
    <mergeCell ref="E2:E5"/>
    <mergeCell ref="F2:F5"/>
    <mergeCell ref="G2:Z2"/>
    <mergeCell ref="G3:Q3"/>
    <mergeCell ref="S3:Z3"/>
    <mergeCell ref="J4:Q4"/>
    <mergeCell ref="S4:U4"/>
    <mergeCell ref="V4:Z4"/>
    <mergeCell ref="B15:E15"/>
    <mergeCell ref="B27:E27"/>
    <mergeCell ref="B28:B29"/>
    <mergeCell ref="C28:C29"/>
    <mergeCell ref="D28:D29"/>
    <mergeCell ref="E28:E29"/>
    <mergeCell ref="F28:F29"/>
    <mergeCell ref="J35:J36"/>
    <mergeCell ref="B30:B31"/>
    <mergeCell ref="C30:C31"/>
    <mergeCell ref="D30:D31"/>
    <mergeCell ref="E30:E31"/>
    <mergeCell ref="F30:F31"/>
    <mergeCell ref="B34:E34"/>
    <mergeCell ref="D37:D38"/>
    <mergeCell ref="E37:E38"/>
    <mergeCell ref="F37:F38"/>
    <mergeCell ref="B35:B36"/>
    <mergeCell ref="C35:C36"/>
    <mergeCell ref="D35:D36"/>
    <mergeCell ref="E35:E36"/>
    <mergeCell ref="F35:F36"/>
    <mergeCell ref="K35:K36"/>
    <mergeCell ref="N35:N36"/>
    <mergeCell ref="P35:P36"/>
    <mergeCell ref="Q35:Q36"/>
    <mergeCell ref="R35:R36"/>
    <mergeCell ref="Q37:Q38"/>
    <mergeCell ref="R37:R38"/>
    <mergeCell ref="B39:E39"/>
    <mergeCell ref="B40:B41"/>
    <mergeCell ref="C40:C41"/>
    <mergeCell ref="D40:D41"/>
    <mergeCell ref="E40:E41"/>
    <mergeCell ref="F40:F41"/>
    <mergeCell ref="H37:H38"/>
    <mergeCell ref="J37:J38"/>
    <mergeCell ref="K37:K38"/>
    <mergeCell ref="N37:N38"/>
    <mergeCell ref="O37:O38"/>
    <mergeCell ref="P37:P38"/>
    <mergeCell ref="B37:B38"/>
    <mergeCell ref="C37:C38"/>
    <mergeCell ref="B44:E44"/>
    <mergeCell ref="B48:E48"/>
    <mergeCell ref="V49:V50"/>
    <mergeCell ref="B51:B52"/>
    <mergeCell ref="C51:C52"/>
    <mergeCell ref="D51:D52"/>
    <mergeCell ref="E51:E52"/>
    <mergeCell ref="F51:F52"/>
    <mergeCell ref="J51:J52"/>
    <mergeCell ref="K51:K52"/>
    <mergeCell ref="Q53:Q54"/>
    <mergeCell ref="B55:E55"/>
    <mergeCell ref="B56:E56"/>
    <mergeCell ref="P51:P52"/>
    <mergeCell ref="Q51:Q52"/>
    <mergeCell ref="B53:B54"/>
    <mergeCell ref="C53:C54"/>
    <mergeCell ref="D53:D54"/>
    <mergeCell ref="E53:E54"/>
    <mergeCell ref="F53:F54"/>
    <mergeCell ref="J53:J54"/>
    <mergeCell ref="K53:K54"/>
    <mergeCell ref="P53:P54"/>
  </mergeCells>
  <pageMargins left="0" right="0" top="0" bottom="0" header="0.31496062992125984" footer="0.31496062992125984"/>
  <pageSetup paperSize="9" scale="41" fitToHeight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</vt:lpstr>
      <vt:lpstr>'для сайта'!Заголовки_для_печати</vt:lpstr>
      <vt:lpstr>'для сайта'!Область_печати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Шираковская О.А</dc:creator>
  <cp:lastModifiedBy>Windows User</cp:lastModifiedBy>
  <dcterms:created xsi:type="dcterms:W3CDTF">2023-12-17T22:20:11Z</dcterms:created>
  <dcterms:modified xsi:type="dcterms:W3CDTF">2023-12-18T04:42:16Z</dcterms:modified>
</cp:coreProperties>
</file>